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xte\Kurse\Excel\work\QR-Code\"/>
    </mc:Choice>
  </mc:AlternateContent>
  <xr:revisionPtr revIDLastSave="0" documentId="13_ncr:1_{EE10334F-67E7-4022-94E9-05A487544328}" xr6:coauthVersionLast="45" xr6:coauthVersionMax="45" xr10:uidLastSave="{00000000-0000-0000-0000-000000000000}"/>
  <bookViews>
    <workbookView xWindow="600" yWindow="1665" windowWidth="27435" windowHeight="15645" xr2:uid="{00000000-000D-0000-FFFF-FFFF00000000}"/>
  </bookViews>
  <sheets>
    <sheet name="Rechnungen" sheetId="1" r:id="rId1"/>
    <sheet name="Basisdaten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3" l="1"/>
  <c r="AJ2" i="1" s="1"/>
  <c r="AL2" i="1" s="1"/>
  <c r="I5" i="1"/>
  <c r="M5" i="1"/>
  <c r="Q5" i="1"/>
  <c r="U5" i="1"/>
  <c r="Y5" i="1"/>
  <c r="Z5" i="1"/>
  <c r="AB5" i="1"/>
  <c r="AC5" i="1"/>
  <c r="AD5" i="1"/>
  <c r="AE5" i="1"/>
  <c r="AH5" i="1"/>
  <c r="AK5" i="1"/>
  <c r="V5" i="1" l="1"/>
  <c r="W5" i="1" s="1"/>
  <c r="X5" i="1" s="1"/>
  <c r="AF5" i="1" s="1"/>
  <c r="AJ5" i="1"/>
  <c r="AJ4" i="1"/>
  <c r="AJ3" i="1"/>
  <c r="AH3" i="1"/>
  <c r="AH4" i="1"/>
  <c r="AH2" i="1"/>
  <c r="AK2" i="1"/>
  <c r="AK3" i="1"/>
  <c r="AK4" i="1"/>
  <c r="AC3" i="1"/>
  <c r="AC4" i="1"/>
  <c r="AB2" i="1"/>
  <c r="AB3" i="1"/>
  <c r="AB4" i="1"/>
  <c r="Z2" i="1"/>
  <c r="Z3" i="1"/>
  <c r="Z4" i="1"/>
  <c r="Y2" i="1"/>
  <c r="Y3" i="1"/>
  <c r="Y4" i="1"/>
  <c r="I4" i="1"/>
  <c r="M4" i="1"/>
  <c r="Q4" i="1"/>
  <c r="U4" i="1"/>
  <c r="AD4" i="1"/>
  <c r="AE4" i="1"/>
  <c r="AE3" i="1"/>
  <c r="AD2" i="1"/>
  <c r="AD3" i="1"/>
  <c r="U3" i="1"/>
  <c r="U2" i="1"/>
  <c r="Q2" i="1"/>
  <c r="Q3" i="1"/>
  <c r="M2" i="1"/>
  <c r="M3" i="1"/>
  <c r="I2" i="1"/>
  <c r="I3" i="1"/>
  <c r="AC2" i="1"/>
  <c r="AE2" i="1"/>
  <c r="AL5" i="1" l="1"/>
  <c r="V4" i="1"/>
  <c r="W4" i="1" s="1"/>
  <c r="X4" i="1" s="1"/>
  <c r="AF4" i="1" s="1"/>
  <c r="AL4" i="1" s="1"/>
  <c r="V2" i="1"/>
  <c r="V3" i="1"/>
  <c r="W3" i="1" l="1"/>
  <c r="X3" i="1" s="1"/>
  <c r="AF3" i="1" s="1"/>
  <c r="AL3" i="1" s="1"/>
  <c r="W2" i="1"/>
  <c r="X2" i="1" s="1"/>
  <c r="AF2" i="1" s="1"/>
</calcChain>
</file>

<file path=xl/sharedStrings.xml><?xml version="1.0" encoding="utf-8"?>
<sst xmlns="http://schemas.openxmlformats.org/spreadsheetml/2006/main" count="88" uniqueCount="73">
  <si>
    <t>Rech-Nr</t>
  </si>
  <si>
    <t>Name</t>
  </si>
  <si>
    <t>Kd-Nr</t>
  </si>
  <si>
    <t>Strasse</t>
  </si>
  <si>
    <t>PLZOrt</t>
  </si>
  <si>
    <t>Menge_1</t>
  </si>
  <si>
    <t>Text_1</t>
  </si>
  <si>
    <t>Preis_1</t>
  </si>
  <si>
    <t>Gesamt_1</t>
  </si>
  <si>
    <t>Menge_2</t>
  </si>
  <si>
    <t>Text_2</t>
  </si>
  <si>
    <t>Preis_2</t>
  </si>
  <si>
    <t>Gesamt_2</t>
  </si>
  <si>
    <t>Menge_3</t>
  </si>
  <si>
    <t>Text_3</t>
  </si>
  <si>
    <t>Preis_3</t>
  </si>
  <si>
    <t>Gesamt_3</t>
  </si>
  <si>
    <t>Menge_4</t>
  </si>
  <si>
    <t>Text_4</t>
  </si>
  <si>
    <t>Preis_4</t>
  </si>
  <si>
    <t>Gesamt_4</t>
  </si>
  <si>
    <t>IBAN</t>
  </si>
  <si>
    <t>DE97660000000001234567</t>
  </si>
  <si>
    <t>BIC</t>
  </si>
  <si>
    <t>MARKDEF1660</t>
  </si>
  <si>
    <t>Gesamt</t>
  </si>
  <si>
    <t>Walter Beispiel</t>
  </si>
  <si>
    <t>Hausallee 11</t>
  </si>
  <si>
    <t>12345 Samplecity</t>
  </si>
  <si>
    <t>Drehstul</t>
  </si>
  <si>
    <t>Tisch</t>
  </si>
  <si>
    <t>Lampe</t>
  </si>
  <si>
    <t>Vorleger</t>
  </si>
  <si>
    <t>Isolde Muster</t>
  </si>
  <si>
    <t>Webergasse 2</t>
  </si>
  <si>
    <t>23456 Ortschaft</t>
  </si>
  <si>
    <t>Ablage</t>
  </si>
  <si>
    <t>Kalender</t>
  </si>
  <si>
    <t>Rollcontainer</t>
  </si>
  <si>
    <t>Netto</t>
  </si>
  <si>
    <t>MwSt</t>
  </si>
  <si>
    <t>Servicekennung</t>
  </si>
  <si>
    <t>Version</t>
  </si>
  <si>
    <t>Kodierung</t>
  </si>
  <si>
    <t>Funktion</t>
  </si>
  <si>
    <t>Empfaenger</t>
  </si>
  <si>
    <t>Betrag</t>
  </si>
  <si>
    <t>Zweck</t>
  </si>
  <si>
    <t>Referenz</t>
  </si>
  <si>
    <t>Text</t>
  </si>
  <si>
    <t>Verwendungszweck</t>
  </si>
  <si>
    <t>Hinweis</t>
  </si>
  <si>
    <t>BCD</t>
  </si>
  <si>
    <t>001</t>
  </si>
  <si>
    <t>SCT</t>
  </si>
  <si>
    <t>Empfänger</t>
  </si>
  <si>
    <t>Willi Muster GmbH</t>
  </si>
  <si>
    <t>Vielen Dank für Ihre Zahlung.</t>
  </si>
  <si>
    <t>Herbert Klein</t>
  </si>
  <si>
    <t>Wohnung 11</t>
  </si>
  <si>
    <t>34567 Dorfing</t>
  </si>
  <si>
    <t>Sideboard</t>
  </si>
  <si>
    <t>Besucherstuhl</t>
  </si>
  <si>
    <t>Ust</t>
  </si>
  <si>
    <t>Datum</t>
  </si>
  <si>
    <t>QRCode</t>
  </si>
  <si>
    <t>Sven Hammer</t>
  </si>
  <si>
    <t>Schusterstr. 13</t>
  </si>
  <si>
    <t>45678 Hausen</t>
  </si>
  <si>
    <t>Keilkissen</t>
  </si>
  <si>
    <t>Unterlage</t>
  </si>
  <si>
    <t>LED-Lampe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</si>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</sst>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;0;0;&quot;• &quot;@"/>
    <numFmt numFmtId="165" formatCode="0;0;0;&quot;– &quot;@"/>
    <numFmt numFmtId="166" formatCode="0;0;0;&quot;→ &quot;@"/>
    <numFmt numFmtId="167" formatCode="&quot;€&quot;* 0.00;&quot;€&quot;* \-0.00;@"/>
    <numFmt numFmtId="168" formatCode="\$* 0.00;\$* \-0.00;@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mbria"/>
      <family val="1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7">
    <xf numFmtId="0" fontId="0" fillId="0" borderId="0"/>
    <xf numFmtId="164" fontId="1" fillId="0" borderId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2" borderId="0" applyFont="0" applyFill="0" applyBorder="0" applyAlignment="0" applyProtection="0"/>
    <xf numFmtId="0" fontId="4" fillId="0" borderId="0"/>
  </cellStyleXfs>
  <cellXfs count="19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" fillId="0" borderId="0" xfId="6" applyFont="1"/>
    <xf numFmtId="0" fontId="5" fillId="0" borderId="0" xfId="0" applyFont="1"/>
    <xf numFmtId="4" fontId="5" fillId="0" borderId="0" xfId="0" applyNumberFormat="1" applyFont="1"/>
    <xf numFmtId="4" fontId="5" fillId="0" borderId="0" xfId="6" applyNumberFormat="1" applyFont="1"/>
    <xf numFmtId="49" fontId="1" fillId="0" borderId="0" xfId="6" applyNumberFormat="1" applyFont="1"/>
    <xf numFmtId="0" fontId="1" fillId="0" borderId="0" xfId="0" applyNumberFormat="1" applyFont="1"/>
    <xf numFmtId="49" fontId="1" fillId="0" borderId="0" xfId="0" applyNumberFormat="1" applyFont="1"/>
    <xf numFmtId="49" fontId="5" fillId="0" borderId="0" xfId="6" applyNumberFormat="1" applyFont="1"/>
    <xf numFmtId="4" fontId="3" fillId="3" borderId="1" xfId="6" applyNumberFormat="1" applyFont="1" applyFill="1" applyBorder="1" applyAlignment="1"/>
    <xf numFmtId="0" fontId="2" fillId="0" borderId="0" xfId="0" applyFont="1" applyFill="1" applyBorder="1"/>
    <xf numFmtId="0" fontId="5" fillId="4" borderId="0" xfId="0" applyFont="1" applyFill="1"/>
    <xf numFmtId="9" fontId="2" fillId="0" borderId="0" xfId="0" applyNumberFormat="1" applyFont="1" applyFill="1" applyBorder="1"/>
    <xf numFmtId="4" fontId="5" fillId="4" borderId="0" xfId="0" applyNumberFormat="1" applyFont="1" applyFill="1"/>
    <xf numFmtId="0" fontId="1" fillId="0" borderId="0" xfId="6" applyNumberFormat="1" applyFont="1"/>
    <xf numFmtId="14" fontId="1" fillId="0" borderId="0" xfId="0" applyNumberFormat="1" applyFont="1"/>
    <xf numFmtId="0" fontId="5" fillId="4" borderId="0" xfId="0" applyFont="1" applyFill="1" applyAlignment="1">
      <alignment horizontal="right"/>
    </xf>
  </cellXfs>
  <cellStyles count="7">
    <cellStyle name="$ links" xfId="5" xr:uid="{C183B569-6A07-43A9-AA51-58F6F10BF8FD}"/>
    <cellStyle name="€ links" xfId="4" xr:uid="{0B2BA242-97DC-4675-ADA8-3638C6F1E299}"/>
    <cellStyle name="Auf Kreis" xfId="1" xr:uid="{9B2E70AD-9830-48BF-A362-FE9E12C9BC2A}"/>
    <cellStyle name="Auf Pfeil" xfId="3" xr:uid="{CF5CBC83-D33E-4F7A-B9DF-37EF1CA0266D}"/>
    <cellStyle name="Auf Strich" xfId="2" xr:uid="{8E9062C6-CEA6-4FB0-AAF7-60A13EEC58EF}"/>
    <cellStyle name="Standard" xfId="0" builtinId="0"/>
    <cellStyle name="Standard 2" xfId="6" xr:uid="{42CF4A50-8344-4E10-8B40-9DFF74DFF115}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E96169C-9AA0-4024-AC11-5A9DDB87F82E}" name="Rechnungen" displayName="Rechnungen" ref="A1:AL5" totalsRowShown="0" headerRowDxfId="39" dataDxfId="38">
  <tableColumns count="38">
    <tableColumn id="1" xr3:uid="{F6449A0D-E7B2-4715-B634-2ED276ADB5EE}" name="Rech-Nr" dataDxfId="37"/>
    <tableColumn id="2" xr3:uid="{9907D0E4-BF16-41EE-9298-2A85A64969CE}" name="Kd-Nr" dataDxfId="36"/>
    <tableColumn id="3" xr3:uid="{874C2622-312C-4DFB-BC21-A347C7C0AF1E}" name="Name" dataDxfId="35"/>
    <tableColumn id="4" xr3:uid="{34C21504-6A18-43E9-AA2A-5CBAF0769555}" name="Strasse" dataDxfId="34"/>
    <tableColumn id="5" xr3:uid="{E23CD5EF-CBFB-4A5F-A081-2BE54D23B1B5}" name="PLZOrt" dataDxfId="33"/>
    <tableColumn id="6" xr3:uid="{3F8F54C6-8D11-4AA5-9541-73E2348903F7}" name="Menge_1" dataDxfId="32"/>
    <tableColumn id="7" xr3:uid="{5759D964-FDCE-4E5A-93D4-6D7CC48EF43F}" name="Text_1" dataDxfId="31"/>
    <tableColumn id="8" xr3:uid="{84FCF643-099C-4F77-9933-FCD949E140DD}" name="Preis_1" dataDxfId="30"/>
    <tableColumn id="9" xr3:uid="{18E24990-69F2-4BF0-B3C5-6AD860CAB568}" name="Gesamt_1" dataDxfId="29">
      <calculatedColumnFormula>Rechnungen[[#This Row],[Menge_1]]*Rechnungen[[#This Row],[Preis_1]]</calculatedColumnFormula>
    </tableColumn>
    <tableColumn id="10" xr3:uid="{5BA67C4D-19ED-474C-AC94-4A88DB03F9BB}" name="Menge_2" dataDxfId="28"/>
    <tableColumn id="11" xr3:uid="{9731AE75-E163-4176-9345-A76B7BC1AA96}" name="Text_2" dataDxfId="27"/>
    <tableColumn id="12" xr3:uid="{2E8E142B-91A6-4D82-93A2-5DE6E29A5196}" name="Preis_2" dataDxfId="26"/>
    <tableColumn id="13" xr3:uid="{18CACE46-DBA0-4C2D-BF3F-F19F3922DD56}" name="Gesamt_2" dataDxfId="25">
      <calculatedColumnFormula>Rechnungen[[#This Row],[Menge_2]]*Rechnungen[[#This Row],[Preis_2]]</calculatedColumnFormula>
    </tableColumn>
    <tableColumn id="14" xr3:uid="{4F27DE6C-B7C4-4EBB-B234-386BD132833B}" name="Menge_3" dataDxfId="24"/>
    <tableColumn id="15" xr3:uid="{9FFE0641-3266-46CC-800B-49B0C3840368}" name="Text_3" dataDxfId="23"/>
    <tableColumn id="16" xr3:uid="{1DF613EF-78D6-4267-9AD0-35C5B2DEBDDC}" name="Preis_3" dataDxfId="22"/>
    <tableColumn id="17" xr3:uid="{BF9A27B0-592F-4822-9502-39DA54BA654B}" name="Gesamt_3" dataDxfId="21">
      <calculatedColumnFormula>Rechnungen[[#This Row],[Menge_3]]*Rechnungen[[#This Row],[Preis_3]]</calculatedColumnFormula>
    </tableColumn>
    <tableColumn id="18" xr3:uid="{491E9767-EE64-48AB-8A37-5C1BED4C918D}" name="Menge_4" dataDxfId="20"/>
    <tableColumn id="19" xr3:uid="{BA2F6ECD-5841-4D9B-AE52-AA4028C8711A}" name="Text_4" dataDxfId="19"/>
    <tableColumn id="20" xr3:uid="{E9DFDFCB-AADE-434C-9C41-8CEA5974828D}" name="Preis_4" dataDxfId="18"/>
    <tableColumn id="21" xr3:uid="{C9D8E0AD-03C8-4B43-986A-0B47CF55CE5E}" name="Gesamt_4" dataDxfId="17">
      <calculatedColumnFormula>Rechnungen[[#This Row],[Menge_4]]*Rechnungen[[#This Row],[Preis_4]]</calculatedColumnFormula>
    </tableColumn>
    <tableColumn id="24" xr3:uid="{76595269-4F4B-44D1-8893-010CA75F1E56}" name="Netto" dataDxfId="16">
      <calculatedColumnFormula>Rechnungen[[#This Row],[Gesamt_1]]+Rechnungen[[#This Row],[Gesamt_2]]+Rechnungen[[#This Row],[Gesamt_3]]+Rechnungen[[#This Row],[Gesamt_4]]</calculatedColumnFormula>
    </tableColumn>
    <tableColumn id="25" xr3:uid="{7BDFEE49-17AF-498C-A202-71BA552FC262}" name="MwSt" dataDxfId="15">
      <calculatedColumnFormula>Rechnungen[[#This Row],[Netto]]*Basisdaten!$A$2</calculatedColumnFormula>
    </tableColumn>
    <tableColumn id="26" xr3:uid="{7F1A5114-0995-4803-B444-4993EDE4BCCB}" name="Gesamt" dataDxfId="14">
      <calculatedColumnFormula>Rechnungen[[#This Row],[Netto]]+Rechnungen[[#This Row],[MwSt]]</calculatedColumnFormula>
    </tableColumn>
    <tableColumn id="27" xr3:uid="{C9DE6040-4A17-43DE-9D5D-C0B0D810A8D1}" name="Servicekennung" dataDxfId="13">
      <calculatedColumnFormula>Basisdaten!$D$2</calculatedColumnFormula>
    </tableColumn>
    <tableColumn id="28" xr3:uid="{EED48C5A-825C-42CD-B807-A62697E4E3E1}" name="Version" dataDxfId="12">
      <calculatedColumnFormula>Basisdaten!$E$2</calculatedColumnFormula>
    </tableColumn>
    <tableColumn id="29" xr3:uid="{30E5295B-2281-45FD-BA46-E70C20684AF8}" name="Kodierung" dataDxfId="11"/>
    <tableColumn id="30" xr3:uid="{A985E245-9E61-46D7-B9C1-3D15BCED3108}" name="Funktion" dataDxfId="10">
      <calculatedColumnFormula>Basisdaten!$G$2</calculatedColumnFormula>
    </tableColumn>
    <tableColumn id="31" xr3:uid="{514FB8AB-725C-4BA7-8CA4-F8A405A99F46}" name="BIC" dataDxfId="9">
      <calculatedColumnFormula>Basisdaten!$H$2</calculatedColumnFormula>
    </tableColumn>
    <tableColumn id="32" xr3:uid="{666985F1-C1DA-4A1B-BCBA-543B8563FAE1}" name="Empfaenger" dataDxfId="8">
      <calculatedColumnFormula>Basisdaten!$I$2</calculatedColumnFormula>
    </tableColumn>
    <tableColumn id="33" xr3:uid="{75B07A5E-8D64-4EAD-A38B-D89D779BB7D3}" name="IBAN" dataDxfId="7">
      <calculatedColumnFormula>Basisdaten!$J$2</calculatedColumnFormula>
    </tableColumn>
    <tableColumn id="34" xr3:uid="{48AF87AB-64C0-47EA-9ED8-9303FBC04D98}" name="Betrag" dataDxfId="6">
      <calculatedColumnFormula>"EUR"&amp;TRUNC(Rechnungen[[#This Row],[Gesamt]])&amp;IF(TRUNC(Rechnungen[[#This Row],[Gesamt]])=Rechnungen[[#This Row],[Gesamt]],"",".")&amp;IFERROR(MID(Rechnungen[[#This Row],[Gesamt]],FIND(",",Rechnungen[[#This Row],[Gesamt]])+1,2),"")</calculatedColumnFormula>
    </tableColumn>
    <tableColumn id="35" xr3:uid="{D41D8E33-2E0E-4053-847B-A031F6B3443D}" name="Zweck" dataDxfId="5"/>
    <tableColumn id="36" xr3:uid="{FD44B84E-DBCA-4A79-A6EF-E4BADE35D6D4}" name="Referenz" dataDxfId="4">
      <calculatedColumnFormula>Basisdaten!$M$2</calculatedColumnFormula>
    </tableColumn>
    <tableColumn id="37" xr3:uid="{A107F089-F9B6-45C2-AC9D-97FA2DDB8A22}" name="Text" dataDxfId="3"/>
    <tableColumn id="38" xr3:uid="{086BE615-40FA-4ECC-86D3-939276964BF7}" name="Verwendungszweck" dataDxfId="2">
      <calculatedColumnFormula>"Re-Nr. "&amp; Rechnungen[[#This Row],[Rech-Nr]] &amp;" vom "&amp;TEXT(Basisdaten!$B$2,"T.M.JJJJ")</calculatedColumnFormula>
    </tableColumn>
    <tableColumn id="39" xr3:uid="{DB3CD9D2-BE7F-4838-AB10-01424B38F72E}" name="Hinweis" dataDxfId="1">
      <calculatedColumnFormula>Basisdaten!$O$2</calculatedColumnFormula>
    </tableColumn>
    <tableColumn id="23" xr3:uid="{185FF48F-89B5-4772-AD83-23C7DD898160}" name="QRCode" dataDxfId="0">
      <calculatedColumnFormula>_xlfn.TEXTJOIN(_xlfn.UNICHAR(13),FALSE,Rechnungen[[#This Row],[Servicekennung]:[Hinweis]])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X1" zoomScaleNormal="100" workbookViewId="0">
      <selection activeCell="AC12" sqref="AC12"/>
    </sheetView>
  </sheetViews>
  <sheetFormatPr baseColWidth="10" defaultRowHeight="12.75" x14ac:dyDescent="0.2"/>
  <cols>
    <col min="1" max="1" width="7.28515625" style="1" bestFit="1" customWidth="1"/>
    <col min="2" max="2" width="5.5703125" style="1" bestFit="1" customWidth="1"/>
    <col min="3" max="3" width="8.42578125" style="1" customWidth="1"/>
    <col min="4" max="4" width="8.7109375" style="1" customWidth="1"/>
    <col min="5" max="5" width="7.7109375" style="1" customWidth="1"/>
    <col min="6" max="6" width="9.28515625" style="1" customWidth="1"/>
    <col min="7" max="7" width="7.85546875" style="1" customWidth="1"/>
    <col min="8" max="8" width="8" style="2" customWidth="1"/>
    <col min="9" max="9" width="9.140625" style="2" customWidth="1"/>
    <col min="10" max="11" width="11.42578125" style="1"/>
    <col min="12" max="13" width="11.42578125" style="2"/>
    <col min="14" max="15" width="11.42578125" style="1"/>
    <col min="16" max="17" width="11.42578125" style="2"/>
    <col min="18" max="19" width="11.42578125" style="1"/>
    <col min="20" max="22" width="11.42578125" style="2"/>
    <col min="23" max="24" width="11.42578125" style="1"/>
    <col min="25" max="25" width="13.140625" style="1" customWidth="1"/>
    <col min="26" max="26" width="7" style="1" bestFit="1" customWidth="1"/>
    <col min="27" max="27" width="9" style="1" bestFit="1" customWidth="1"/>
    <col min="28" max="28" width="7.85546875" style="1" bestFit="1" customWidth="1"/>
    <col min="29" max="29" width="5.7109375" style="1" customWidth="1"/>
    <col min="30" max="30" width="11.42578125" style="1"/>
    <col min="31" max="31" width="6.7109375" style="1" customWidth="1"/>
    <col min="32" max="32" width="7.28515625" style="1" customWidth="1"/>
    <col min="33" max="33" width="7.140625" style="1" customWidth="1"/>
    <col min="34" max="34" width="8.5703125" style="9" customWidth="1"/>
    <col min="35" max="35" width="5.28515625" style="1" customWidth="1"/>
    <col min="36" max="36" width="17.28515625" style="1" customWidth="1"/>
    <col min="37" max="37" width="8" style="1" customWidth="1"/>
    <col min="38" max="38" width="117.42578125" style="1" bestFit="1" customWidth="1"/>
    <col min="39" max="16384" width="11.42578125" style="1"/>
  </cols>
  <sheetData>
    <row r="1" spans="1:38" x14ac:dyDescent="0.2">
      <c r="A1" s="4" t="s">
        <v>0</v>
      </c>
      <c r="B1" s="4" t="s">
        <v>2</v>
      </c>
      <c r="C1" s="4" t="s">
        <v>1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5" t="s">
        <v>8</v>
      </c>
      <c r="J1" s="4" t="s">
        <v>9</v>
      </c>
      <c r="K1" s="4" t="s">
        <v>10</v>
      </c>
      <c r="L1" s="5" t="s">
        <v>11</v>
      </c>
      <c r="M1" s="5" t="s">
        <v>12</v>
      </c>
      <c r="N1" s="4" t="s">
        <v>13</v>
      </c>
      <c r="O1" s="4" t="s">
        <v>14</v>
      </c>
      <c r="P1" s="5" t="s">
        <v>15</v>
      </c>
      <c r="Q1" s="5" t="s">
        <v>16</v>
      </c>
      <c r="R1" s="4" t="s">
        <v>17</v>
      </c>
      <c r="S1" s="4" t="s">
        <v>18</v>
      </c>
      <c r="T1" s="5" t="s">
        <v>19</v>
      </c>
      <c r="U1" s="5" t="s">
        <v>20</v>
      </c>
      <c r="V1" s="5" t="s">
        <v>39</v>
      </c>
      <c r="W1" s="5" t="s">
        <v>40</v>
      </c>
      <c r="X1" s="5" t="s">
        <v>25</v>
      </c>
      <c r="Y1" s="6" t="s">
        <v>41</v>
      </c>
      <c r="Z1" s="6" t="s">
        <v>42</v>
      </c>
      <c r="AA1" s="6" t="s">
        <v>43</v>
      </c>
      <c r="AB1" s="6" t="s">
        <v>44</v>
      </c>
      <c r="AC1" s="6" t="s">
        <v>23</v>
      </c>
      <c r="AD1" s="6" t="s">
        <v>45</v>
      </c>
      <c r="AE1" s="6" t="s">
        <v>21</v>
      </c>
      <c r="AF1" s="6" t="s">
        <v>46</v>
      </c>
      <c r="AG1" s="6" t="s">
        <v>47</v>
      </c>
      <c r="AH1" s="10" t="s">
        <v>48</v>
      </c>
      <c r="AI1" s="6" t="s">
        <v>49</v>
      </c>
      <c r="AJ1" s="6" t="s">
        <v>50</v>
      </c>
      <c r="AK1" s="6" t="s">
        <v>51</v>
      </c>
      <c r="AL1" s="5" t="s">
        <v>65</v>
      </c>
    </row>
    <row r="2" spans="1:38" x14ac:dyDescent="0.2">
      <c r="A2" s="1">
        <v>14</v>
      </c>
      <c r="B2" s="1">
        <v>324</v>
      </c>
      <c r="C2" s="1" t="s">
        <v>26</v>
      </c>
      <c r="D2" s="1" t="s">
        <v>27</v>
      </c>
      <c r="E2" s="1" t="s">
        <v>28</v>
      </c>
      <c r="F2" s="1">
        <v>2</v>
      </c>
      <c r="G2" s="1" t="s">
        <v>29</v>
      </c>
      <c r="H2" s="2">
        <v>822</v>
      </c>
      <c r="I2" s="2">
        <f>Rechnungen[[#This Row],[Menge_1]]*Rechnungen[[#This Row],[Preis_1]]</f>
        <v>1644</v>
      </c>
      <c r="J2" s="1">
        <v>1</v>
      </c>
      <c r="K2" s="1" t="s">
        <v>30</v>
      </c>
      <c r="L2" s="2">
        <v>1000</v>
      </c>
      <c r="M2" s="2">
        <f>Rechnungen[[#This Row],[Menge_2]]*Rechnungen[[#This Row],[Preis_2]]</f>
        <v>1000</v>
      </c>
      <c r="N2" s="1">
        <v>5</v>
      </c>
      <c r="O2" s="1" t="s">
        <v>31</v>
      </c>
      <c r="P2" s="2">
        <v>100</v>
      </c>
      <c r="Q2" s="2">
        <f>Rechnungen[[#This Row],[Menge_3]]*Rechnungen[[#This Row],[Preis_3]]</f>
        <v>500</v>
      </c>
      <c r="R2" s="1">
        <v>3</v>
      </c>
      <c r="S2" s="1" t="s">
        <v>32</v>
      </c>
      <c r="T2" s="2">
        <v>50</v>
      </c>
      <c r="U2" s="2">
        <f>Rechnungen[[#This Row],[Menge_4]]*Rechnungen[[#This Row],[Preis_4]]</f>
        <v>150</v>
      </c>
      <c r="V2" s="2">
        <f>Rechnungen[[#This Row],[Gesamt_1]]+Rechnungen[[#This Row],[Gesamt_2]]+Rechnungen[[#This Row],[Gesamt_3]]+Rechnungen[[#This Row],[Gesamt_4]]</f>
        <v>3294</v>
      </c>
      <c r="W2" s="2">
        <f>Rechnungen[[#This Row],[Netto]]*Basisdaten!$A$2</f>
        <v>527.04</v>
      </c>
      <c r="X2" s="2">
        <f>Rechnungen[[#This Row],[Netto]]+Rechnungen[[#This Row],[MwSt]]</f>
        <v>3821.04</v>
      </c>
      <c r="Y2" s="16" t="str">
        <f>Basisdaten!$D$2</f>
        <v>BCD</v>
      </c>
      <c r="Z2" s="7" t="str">
        <f>Basisdaten!$E$2</f>
        <v>001</v>
      </c>
      <c r="AA2" s="7" t="s">
        <v>72</v>
      </c>
      <c r="AB2" s="16" t="str">
        <f>Basisdaten!$G$2</f>
        <v>SCT</v>
      </c>
      <c r="AC2" s="1" t="str">
        <f>Basisdaten!$H$2</f>
        <v>MARKDEF1660</v>
      </c>
      <c r="AD2" s="2" t="str">
        <f>Basisdaten!$I$2</f>
        <v>Willi Muster GmbH</v>
      </c>
      <c r="AE2" s="1" t="str">
        <f>Basisdaten!$J$2</f>
        <v>DE97660000000001234567</v>
      </c>
      <c r="AF2" s="2" t="str">
        <f>"EUR"&amp;TRUNC(Rechnungen[[#This Row],[Gesamt]])&amp;IF(TRUNC(Rechnungen[[#This Row],[Gesamt]])=Rechnungen[[#This Row],[Gesamt]],"",".")&amp;IFERROR(MID(Rechnungen[[#This Row],[Gesamt]],FIND(",",Rechnungen[[#This Row],[Gesamt]])+1,2),"")</f>
        <v>EUR3821.04</v>
      </c>
      <c r="AG2" s="9"/>
      <c r="AH2" s="9">
        <f>Basisdaten!$M$2</f>
        <v>4711</v>
      </c>
      <c r="AI2" s="2"/>
      <c r="AJ2" s="2" t="str">
        <f ca="1">"Re-Nr. "&amp; Rechnungen[[#This Row],[Rech-Nr]] &amp;" vom "&amp;TEXT(Basisdaten!$B$2,"T.M.JJJJ")</f>
        <v>Re-Nr. 14 vom 8.10.2020</v>
      </c>
      <c r="AK2" s="8" t="str">
        <f>Basisdaten!$O$2</f>
        <v>Vielen Dank für Ihre Zahlung.</v>
      </c>
      <c r="AL2" s="1" t="str">
        <f ca="1">_xlfn.TEXTJOIN(_xlfn.UNICHAR(13),FALSE,Rechnungen[[#This Row],[Servicekennung]:[Hinweis]])</f>
        <v>BCD_x000D_001_x000D_2_x000D_SCT_x000D_MARKDEF1660_x000D_Willi Muster GmbH_x000D_DE97660000000001234567_x000D_EUR3821.04_x000D__x000D_4711_x000D__x000D_Re-Nr. 14 vom 8.10.2020_x000D_Vielen Dank für Ihre Zahlung.</v>
      </c>
    </row>
    <row r="3" spans="1:38" x14ac:dyDescent="0.2">
      <c r="A3" s="1">
        <v>15</v>
      </c>
      <c r="B3" s="1">
        <v>908</v>
      </c>
      <c r="C3" s="1" t="s">
        <v>33</v>
      </c>
      <c r="D3" s="1" t="s">
        <v>34</v>
      </c>
      <c r="E3" s="1" t="s">
        <v>35</v>
      </c>
      <c r="F3" s="1">
        <v>3</v>
      </c>
      <c r="G3" s="1" t="s">
        <v>36</v>
      </c>
      <c r="H3" s="2">
        <v>40</v>
      </c>
      <c r="I3" s="2">
        <f>Rechnungen[[#This Row],[Menge_1]]*Rechnungen[[#This Row],[Preis_1]]</f>
        <v>120</v>
      </c>
      <c r="J3" s="1">
        <v>10</v>
      </c>
      <c r="K3" s="1" t="s">
        <v>37</v>
      </c>
      <c r="L3" s="2">
        <v>10</v>
      </c>
      <c r="M3" s="2">
        <f>Rechnungen[[#This Row],[Menge_2]]*Rechnungen[[#This Row],[Preis_2]]</f>
        <v>100</v>
      </c>
      <c r="N3" s="1">
        <v>1</v>
      </c>
      <c r="O3" s="1" t="s">
        <v>38</v>
      </c>
      <c r="P3" s="2">
        <v>250</v>
      </c>
      <c r="Q3" s="2">
        <f>Rechnungen[[#This Row],[Menge_3]]*Rechnungen[[#This Row],[Preis_3]]</f>
        <v>250</v>
      </c>
      <c r="U3" s="2">
        <f>Rechnungen[[#This Row],[Menge_4]]*Rechnungen[[#This Row],[Preis_4]]</f>
        <v>0</v>
      </c>
      <c r="V3" s="2">
        <f>Rechnungen[[#This Row],[Gesamt_1]]+Rechnungen[[#This Row],[Gesamt_2]]+Rechnungen[[#This Row],[Gesamt_3]]+Rechnungen[[#This Row],[Gesamt_4]]</f>
        <v>470</v>
      </c>
      <c r="W3" s="2">
        <f>Rechnungen[[#This Row],[Netto]]*Basisdaten!$A$2</f>
        <v>75.2</v>
      </c>
      <c r="X3" s="2">
        <f>Rechnungen[[#This Row],[Netto]]+Rechnungen[[#This Row],[MwSt]]</f>
        <v>545.20000000000005</v>
      </c>
      <c r="Y3" s="16" t="str">
        <f>Basisdaten!$D$2</f>
        <v>BCD</v>
      </c>
      <c r="Z3" s="7" t="str">
        <f>Basisdaten!$E$2</f>
        <v>001</v>
      </c>
      <c r="AA3" s="7" t="s">
        <v>72</v>
      </c>
      <c r="AB3" s="16" t="str">
        <f>Basisdaten!$G$2</f>
        <v>SCT</v>
      </c>
      <c r="AC3" s="1" t="str">
        <f>Basisdaten!$H$2</f>
        <v>MARKDEF1660</v>
      </c>
      <c r="AD3" s="2" t="str">
        <f>Basisdaten!$I$2</f>
        <v>Willi Muster GmbH</v>
      </c>
      <c r="AE3" s="1" t="str">
        <f>Basisdaten!$J$2</f>
        <v>DE97660000000001234567</v>
      </c>
      <c r="AF3" s="2" t="str">
        <f>"EUR"&amp;TRUNC(Rechnungen[[#This Row],[Gesamt]])&amp;IF(TRUNC(Rechnungen[[#This Row],[Gesamt]])=Rechnungen[[#This Row],[Gesamt]],"",".")&amp;IFERROR(MID(Rechnungen[[#This Row],[Gesamt]],FIND(",",Rechnungen[[#This Row],[Gesamt]])+1,2),"")</f>
        <v>EUR545.2</v>
      </c>
      <c r="AG3" s="9"/>
      <c r="AH3" s="9">
        <f>Basisdaten!$M$2</f>
        <v>4711</v>
      </c>
      <c r="AI3" s="2"/>
      <c r="AJ3" s="2" t="str">
        <f ca="1">"Re-Nr. "&amp; Rechnungen[[#This Row],[Rech-Nr]] &amp;" vom "&amp;TEXT(Basisdaten!$B$2,"T.M.JJJJ")</f>
        <v>Re-Nr. 15 vom 8.10.2020</v>
      </c>
      <c r="AK3" s="8" t="str">
        <f>Basisdaten!$O$2</f>
        <v>Vielen Dank für Ihre Zahlung.</v>
      </c>
      <c r="AL3" s="1" t="str">
        <f ca="1">_xlfn.TEXTJOIN(_xlfn.UNICHAR(13),FALSE,Rechnungen[[#This Row],[Servicekennung]:[Hinweis]])</f>
        <v>BCD_x000D_001_x000D_2_x000D_SCT_x000D_MARKDEF1660_x000D_Willi Muster GmbH_x000D_DE97660000000001234567_x000D_EUR545.2_x000D__x000D_4711_x000D__x000D_Re-Nr. 15 vom 8.10.2020_x000D_Vielen Dank für Ihre Zahlung.</v>
      </c>
    </row>
    <row r="4" spans="1:38" x14ac:dyDescent="0.2">
      <c r="A4" s="1">
        <v>22</v>
      </c>
      <c r="B4" s="1">
        <v>1130</v>
      </c>
      <c r="C4" s="1" t="s">
        <v>58</v>
      </c>
      <c r="D4" s="1" t="s">
        <v>59</v>
      </c>
      <c r="E4" s="1" t="s">
        <v>60</v>
      </c>
      <c r="F4" s="1">
        <v>1</v>
      </c>
      <c r="G4" s="1" t="s">
        <v>61</v>
      </c>
      <c r="H4" s="2">
        <v>1200</v>
      </c>
      <c r="I4" s="2">
        <f>Rechnungen[[#This Row],[Menge_1]]*Rechnungen[[#This Row],[Preis_1]]</f>
        <v>1200</v>
      </c>
      <c r="J4" s="1">
        <v>2</v>
      </c>
      <c r="K4" s="1" t="s">
        <v>62</v>
      </c>
      <c r="L4" s="2">
        <v>50</v>
      </c>
      <c r="M4" s="2">
        <f>Rechnungen[[#This Row],[Menge_2]]*Rechnungen[[#This Row],[Preis_2]]</f>
        <v>100</v>
      </c>
      <c r="Q4" s="2">
        <f>Rechnungen[[#This Row],[Menge_3]]*Rechnungen[[#This Row],[Preis_3]]</f>
        <v>0</v>
      </c>
      <c r="U4" s="2">
        <f>Rechnungen[[#This Row],[Menge_4]]*Rechnungen[[#This Row],[Preis_4]]</f>
        <v>0</v>
      </c>
      <c r="V4" s="2">
        <f>Rechnungen[[#This Row],[Gesamt_1]]+Rechnungen[[#This Row],[Gesamt_2]]+Rechnungen[[#This Row],[Gesamt_3]]+Rechnungen[[#This Row],[Gesamt_4]]</f>
        <v>1300</v>
      </c>
      <c r="W4" s="2">
        <f>Rechnungen[[#This Row],[Netto]]*Basisdaten!$A$2</f>
        <v>208</v>
      </c>
      <c r="X4" s="2">
        <f>Rechnungen[[#This Row],[Netto]]+Rechnungen[[#This Row],[MwSt]]</f>
        <v>1508</v>
      </c>
      <c r="Y4" s="8" t="str">
        <f>Basisdaten!$D$2</f>
        <v>BCD</v>
      </c>
      <c r="Z4" s="7" t="str">
        <f>Basisdaten!$E$2</f>
        <v>001</v>
      </c>
      <c r="AA4" s="9" t="s">
        <v>72</v>
      </c>
      <c r="AB4" s="2" t="str">
        <f>Basisdaten!$G$2</f>
        <v>SCT</v>
      </c>
      <c r="AC4" s="1" t="str">
        <f>Basisdaten!$H$2</f>
        <v>MARKDEF1660</v>
      </c>
      <c r="AD4" s="2" t="str">
        <f>Basisdaten!$I$2</f>
        <v>Willi Muster GmbH</v>
      </c>
      <c r="AE4" s="2" t="str">
        <f>Basisdaten!$J$2</f>
        <v>DE97660000000001234567</v>
      </c>
      <c r="AF4" s="2" t="str">
        <f>"EUR"&amp;TRUNC(Rechnungen[[#This Row],[Gesamt]])&amp;IF(TRUNC(Rechnungen[[#This Row],[Gesamt]])=Rechnungen[[#This Row],[Gesamt]],"",".")&amp;IFERROR(MID(Rechnungen[[#This Row],[Gesamt]],FIND(",",Rechnungen[[#This Row],[Gesamt]])+1,2),"")</f>
        <v>EUR1508</v>
      </c>
      <c r="AG4" s="9"/>
      <c r="AH4" s="9">
        <f>Basisdaten!$M$2</f>
        <v>4711</v>
      </c>
      <c r="AI4" s="2"/>
      <c r="AJ4" s="2" t="str">
        <f ca="1">"Re-Nr. "&amp; Rechnungen[[#This Row],[Rech-Nr]] &amp;" vom "&amp;TEXT(Basisdaten!$B$2,"T.M.JJJJ")</f>
        <v>Re-Nr. 22 vom 8.10.2020</v>
      </c>
      <c r="AK4" s="8" t="str">
        <f>Basisdaten!$O$2</f>
        <v>Vielen Dank für Ihre Zahlung.</v>
      </c>
      <c r="AL4" s="1" t="str">
        <f ca="1">_xlfn.TEXTJOIN(_xlfn.UNICHAR(13),FALSE,Rechnungen[[#This Row],[Servicekennung]:[Hinweis]])</f>
        <v>BCD_x000D_001_x000D_2_x000D_SCT_x000D_MARKDEF1660_x000D_Willi Muster GmbH_x000D_DE97660000000001234567_x000D_EUR1508_x000D__x000D_4711_x000D__x000D_Re-Nr. 22 vom 8.10.2020_x000D_Vielen Dank für Ihre Zahlung.</v>
      </c>
    </row>
    <row r="5" spans="1:38" x14ac:dyDescent="0.2">
      <c r="A5" s="1">
        <v>48</v>
      </c>
      <c r="B5" s="1">
        <v>210</v>
      </c>
      <c r="C5" s="1" t="s">
        <v>66</v>
      </c>
      <c r="D5" s="1" t="s">
        <v>67</v>
      </c>
      <c r="E5" s="1" t="s">
        <v>68</v>
      </c>
      <c r="F5" s="1">
        <v>3</v>
      </c>
      <c r="G5" s="1" t="s">
        <v>36</v>
      </c>
      <c r="H5" s="2">
        <v>50</v>
      </c>
      <c r="I5" s="2">
        <f>Rechnungen[[#This Row],[Menge_1]]*Rechnungen[[#This Row],[Preis_1]]</f>
        <v>150</v>
      </c>
      <c r="J5" s="1">
        <v>3</v>
      </c>
      <c r="K5" s="1" t="s">
        <v>69</v>
      </c>
      <c r="L5" s="2">
        <v>30</v>
      </c>
      <c r="M5" s="2">
        <f>Rechnungen[[#This Row],[Menge_2]]*Rechnungen[[#This Row],[Preis_2]]</f>
        <v>90</v>
      </c>
      <c r="N5" s="1">
        <v>10</v>
      </c>
      <c r="O5" s="1" t="s">
        <v>70</v>
      </c>
      <c r="P5" s="2">
        <v>10</v>
      </c>
      <c r="Q5" s="2">
        <f>Rechnungen[[#This Row],[Menge_3]]*Rechnungen[[#This Row],[Preis_3]]</f>
        <v>100</v>
      </c>
      <c r="R5" s="1">
        <v>2</v>
      </c>
      <c r="S5" s="1" t="s">
        <v>71</v>
      </c>
      <c r="T5" s="2">
        <v>60</v>
      </c>
      <c r="U5" s="2">
        <f>Rechnungen[[#This Row],[Menge_4]]*Rechnungen[[#This Row],[Preis_4]]</f>
        <v>120</v>
      </c>
      <c r="V5" s="2">
        <f>Rechnungen[[#This Row],[Gesamt_1]]+Rechnungen[[#This Row],[Gesamt_2]]+Rechnungen[[#This Row],[Gesamt_3]]+Rechnungen[[#This Row],[Gesamt_4]]</f>
        <v>460</v>
      </c>
      <c r="W5" s="2">
        <f>Rechnungen[[#This Row],[Netto]]*Basisdaten!$A$2</f>
        <v>73.600000000000009</v>
      </c>
      <c r="X5" s="2">
        <f>Rechnungen[[#This Row],[Netto]]+Rechnungen[[#This Row],[MwSt]]</f>
        <v>533.6</v>
      </c>
      <c r="Y5" s="8" t="str">
        <f>Basisdaten!$D$2</f>
        <v>BCD</v>
      </c>
      <c r="Z5" s="9" t="str">
        <f>Basisdaten!$E$2</f>
        <v>001</v>
      </c>
      <c r="AA5" s="9" t="s">
        <v>72</v>
      </c>
      <c r="AB5" s="8" t="str">
        <f>Basisdaten!$G$2</f>
        <v>SCT</v>
      </c>
      <c r="AC5" s="2" t="str">
        <f>Basisdaten!$H$2</f>
        <v>MARKDEF1660</v>
      </c>
      <c r="AD5" s="2" t="str">
        <f>Basisdaten!$I$2</f>
        <v>Willi Muster GmbH</v>
      </c>
      <c r="AE5" s="2" t="str">
        <f>Basisdaten!$J$2</f>
        <v>DE97660000000001234567</v>
      </c>
      <c r="AF5" s="2" t="str">
        <f>"EUR"&amp;TRUNC(Rechnungen[[#This Row],[Gesamt]])&amp;IF(TRUNC(Rechnungen[[#This Row],[Gesamt]])=Rechnungen[[#This Row],[Gesamt]],"",".")&amp;IFERROR(MID(Rechnungen[[#This Row],[Gesamt]],FIND(",",Rechnungen[[#This Row],[Gesamt]])+1,2),"")</f>
        <v>EUR533.6</v>
      </c>
      <c r="AG5" s="9"/>
      <c r="AH5" s="9">
        <f>Basisdaten!$M$2</f>
        <v>4711</v>
      </c>
      <c r="AI5" s="2"/>
      <c r="AJ5" s="2" t="str">
        <f ca="1">"Re-Nr. "&amp; Rechnungen[[#This Row],[Rech-Nr]] &amp;" vom "&amp;TEXT(Basisdaten!$B$2,"T.M.JJJJ")</f>
        <v>Re-Nr. 48 vom 8.10.2020</v>
      </c>
      <c r="AK5" s="8" t="str">
        <f>Basisdaten!$O$2</f>
        <v>Vielen Dank für Ihre Zahlung.</v>
      </c>
      <c r="AL5" s="8" t="str">
        <f ca="1">_xlfn.TEXTJOIN(_xlfn.UNICHAR(13),FALSE,Rechnungen[[#This Row],[Servicekennung]:[Hinweis]])</f>
        <v>BCD_x000D_001_x000D_2_x000D_SCT_x000D_MARKDEF1660_x000D_Willi Muster GmbH_x000D_DE97660000000001234567_x000D_EUR533.6_x000D__x000D_4711_x000D__x000D_Re-Nr. 48 vom 8.10.2020_x000D_Vielen Dank für Ihre Zahlung.</v>
      </c>
    </row>
    <row r="7" spans="1:38" x14ac:dyDescent="0.2"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</row>
    <row r="8" spans="1:38" x14ac:dyDescent="0.2"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</row>
  </sheetData>
  <phoneticPr fontId="6" type="noConversion"/>
  <pageMargins left="0.7" right="0.7" top="0.78740157499999996" bottom="0.78740157499999996" header="0.3" footer="0.3"/>
  <pageSetup paperSize="9" orientation="portrait" r:id="rId1"/>
  <headerFooter>
    <oddFooter>&amp;L&amp;F
&amp;P / &amp;N&amp;R&amp;A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6ECDF-E549-4DE1-90A4-59107686F228}">
  <dimension ref="A1:O3"/>
  <sheetViews>
    <sheetView zoomScale="115" zoomScaleNormal="115" workbookViewId="0">
      <selection activeCell="C1" sqref="C1"/>
    </sheetView>
  </sheetViews>
  <sheetFormatPr baseColWidth="10" defaultRowHeight="12.75" x14ac:dyDescent="0.2"/>
  <cols>
    <col min="1" max="1" width="11.42578125" style="3"/>
    <col min="2" max="2" width="9.85546875" style="3" bestFit="1" customWidth="1"/>
    <col min="3" max="3" width="11.42578125" style="3"/>
    <col min="4" max="4" width="13.28515625" style="3" bestFit="1" customWidth="1"/>
    <col min="5" max="7" width="11.42578125" style="3"/>
    <col min="8" max="8" width="13.28515625" style="3" bestFit="1" customWidth="1"/>
    <col min="9" max="9" width="16.5703125" style="3" bestFit="1" customWidth="1"/>
    <col min="10" max="10" width="23.5703125" style="3" bestFit="1" customWidth="1"/>
    <col min="11" max="14" width="11.42578125" style="3"/>
    <col min="15" max="15" width="24" style="3" bestFit="1" customWidth="1"/>
    <col min="16" max="16384" width="11.42578125" style="3"/>
  </cols>
  <sheetData>
    <row r="1" spans="1:15" s="1" customFormat="1" x14ac:dyDescent="0.2">
      <c r="A1" s="13" t="s">
        <v>63</v>
      </c>
      <c r="B1" s="18" t="s">
        <v>64</v>
      </c>
      <c r="D1" s="11" t="s">
        <v>41</v>
      </c>
      <c r="E1" s="11" t="s">
        <v>42</v>
      </c>
      <c r="F1" s="11" t="s">
        <v>43</v>
      </c>
      <c r="G1" s="11" t="s">
        <v>44</v>
      </c>
      <c r="H1" s="13" t="s">
        <v>23</v>
      </c>
      <c r="I1" s="15" t="s">
        <v>55</v>
      </c>
      <c r="J1" s="13" t="s">
        <v>21</v>
      </c>
      <c r="K1" s="13" t="s">
        <v>46</v>
      </c>
      <c r="L1" s="13" t="s">
        <v>47</v>
      </c>
      <c r="M1" s="13" t="s">
        <v>48</v>
      </c>
      <c r="N1" s="13" t="s">
        <v>49</v>
      </c>
      <c r="O1" s="15" t="s">
        <v>51</v>
      </c>
    </row>
    <row r="2" spans="1:15" s="1" customFormat="1" x14ac:dyDescent="0.2">
      <c r="A2" s="14">
        <v>0.16</v>
      </c>
      <c r="B2" s="17">
        <f ca="1">TODAY()</f>
        <v>44112</v>
      </c>
      <c r="D2" s="1" t="s">
        <v>52</v>
      </c>
      <c r="E2" s="9" t="s">
        <v>53</v>
      </c>
      <c r="F2" s="9">
        <v>1</v>
      </c>
      <c r="G2" s="1" t="s">
        <v>54</v>
      </c>
      <c r="H2" s="12" t="s">
        <v>24</v>
      </c>
      <c r="I2" s="14" t="s">
        <v>56</v>
      </c>
      <c r="J2" s="12" t="s">
        <v>22</v>
      </c>
      <c r="M2" s="9">
        <v>4711</v>
      </c>
      <c r="N2" s="9"/>
      <c r="O2" s="1" t="s">
        <v>57</v>
      </c>
    </row>
    <row r="3" spans="1:15" s="1" customFormat="1" x14ac:dyDescent="0.2">
      <c r="A3" s="2"/>
      <c r="B3" s="2"/>
      <c r="M3" s="9"/>
    </row>
  </sheetData>
  <pageMargins left="0.7" right="0.7" top="0.78740157499999996" bottom="0.78740157499999996" header="0.3" footer="0.3"/>
  <pageSetup paperSize="9" orientation="portrait" r:id="rId1"/>
  <headerFooter>
    <oddFooter>&amp;L&amp;F
&amp;P von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Rechnungen</vt:lpstr>
      <vt:lpstr>Basisdaten</vt:lpstr>
    </vt:vector>
  </TitlesOfParts>
  <Company>itService Thomas Käflein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QR-Code per Serienbrief</dc:title>
  <dc:creator>Thomas Käflein</dc:creator>
  <cp:lastModifiedBy>Thomas Käflein</cp:lastModifiedBy>
  <dcterms:created xsi:type="dcterms:W3CDTF">2012-03-14T19:41:12Z</dcterms:created>
  <dcterms:modified xsi:type="dcterms:W3CDTF">2020-10-08T21:41:00Z</dcterms:modified>
</cp:coreProperties>
</file>