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workbookProtection workbookPassword="C1F4" lockStructure="1"/>
  <bookViews>
    <workbookView showSheetTabs="0" xWindow="240" yWindow="15" windowWidth="14940" windowHeight="9600"/>
  </bookViews>
  <sheets>
    <sheet name="Feiertage" sheetId="1" r:id="rId1"/>
    <sheet name="Berechnung" sheetId="3" state="veryHidden" r:id="rId2"/>
  </sheets>
  <definedNames>
    <definedName name="_c">Berechnung!$C$25</definedName>
    <definedName name="_tag1">Berechnung!$C$28</definedName>
    <definedName name="_tag2">Berechnung!$C$29</definedName>
    <definedName name="_tag3">Berechnung!$C$30</definedName>
    <definedName name="a">Berechnung!$C$23</definedName>
    <definedName name="b">Berechnung!$C$24</definedName>
    <definedName name="d">Berechnung!$C$26</definedName>
    <definedName name="e">Berechnung!$C$27</definedName>
    <definedName name="Feiertage">Berechnung!$A$2:$A$20</definedName>
    <definedName name="jahr">Berechnung!$C$22</definedName>
    <definedName name="Ostern">Berechnung!$A$8</definedName>
  </definedNames>
  <calcPr calcId="145621"/>
</workbook>
</file>

<file path=xl/calcChain.xml><?xml version="1.0" encoding="utf-8"?>
<calcChain xmlns="http://schemas.openxmlformats.org/spreadsheetml/2006/main">
  <c r="C22" i="3" l="1"/>
  <c r="C23" i="3" s="1"/>
  <c r="C26" i="3" s="1"/>
  <c r="E6" i="1"/>
  <c r="E7" i="1"/>
  <c r="E8" i="1"/>
  <c r="E9" i="1"/>
  <c r="E10" i="1"/>
  <c r="E11" i="1"/>
  <c r="E12" i="1"/>
  <c r="E13" i="1"/>
  <c r="E14" i="1"/>
  <c r="E15" i="1"/>
  <c r="E16" i="1"/>
  <c r="E17" i="1"/>
  <c r="E18" i="1"/>
  <c r="E19" i="1"/>
  <c r="E20" i="1"/>
  <c r="E21" i="1"/>
  <c r="E22" i="1"/>
  <c r="E23" i="1"/>
  <c r="E5" i="1"/>
  <c r="A2" i="3" l="1"/>
  <c r="D5" i="1" s="1"/>
  <c r="A20" i="3"/>
  <c r="D23" i="1" s="1"/>
  <c r="A18" i="3"/>
  <c r="C21" i="1" s="1"/>
  <c r="A16" i="3"/>
  <c r="A3" i="3"/>
  <c r="A19" i="3"/>
  <c r="A15" i="3"/>
  <c r="A10" i="3"/>
  <c r="A17" i="3"/>
  <c r="C24" i="3"/>
  <c r="C25" i="3"/>
  <c r="C5" i="1" l="1"/>
  <c r="B5" i="1"/>
  <c r="C27" i="3"/>
  <c r="C28" i="3" s="1"/>
  <c r="C29" i="3" s="1"/>
  <c r="C30" i="3" s="1"/>
  <c r="C32" i="3" s="1"/>
  <c r="C23" i="1"/>
  <c r="B23" i="1"/>
  <c r="B6" i="1"/>
  <c r="D6" i="1"/>
  <c r="C13" i="1"/>
  <c r="D13" i="1"/>
  <c r="B13" i="1"/>
  <c r="C6" i="1"/>
  <c r="C18" i="1"/>
  <c r="D18" i="1"/>
  <c r="B18" i="1"/>
  <c r="C20" i="1"/>
  <c r="D20" i="1"/>
  <c r="B20" i="1"/>
  <c r="C22" i="1"/>
  <c r="D22" i="1"/>
  <c r="B22" i="1"/>
  <c r="C19" i="1"/>
  <c r="B19" i="1"/>
  <c r="D19" i="1"/>
  <c r="B21" i="1"/>
  <c r="D21" i="1"/>
  <c r="C31" i="3" l="1"/>
  <c r="C33" i="3" s="1"/>
  <c r="A8" i="3" s="1"/>
  <c r="D11" i="1" s="1"/>
  <c r="A5" i="3" l="1"/>
  <c r="C8" i="1" s="1"/>
  <c r="A6" i="3"/>
  <c r="C9" i="1" s="1"/>
  <c r="A14" i="3"/>
  <c r="C17" i="1" s="1"/>
  <c r="A12" i="3"/>
  <c r="C15" i="1" s="1"/>
  <c r="A7" i="3"/>
  <c r="B10" i="1" s="1"/>
  <c r="A13" i="3"/>
  <c r="C16" i="1" s="1"/>
  <c r="B11" i="1"/>
  <c r="A11" i="3"/>
  <c r="D14" i="1" s="1"/>
  <c r="C11" i="1"/>
  <c r="A9" i="3"/>
  <c r="B12" i="1" s="1"/>
  <c r="A4" i="3"/>
  <c r="D7" i="1" s="1"/>
  <c r="C14" i="1"/>
  <c r="C7" i="1"/>
  <c r="B16" i="1"/>
  <c r="D17" i="1"/>
  <c r="D10" i="1"/>
  <c r="B15" i="1" l="1"/>
  <c r="B17" i="1"/>
  <c r="B8" i="1"/>
  <c r="D8" i="1"/>
  <c r="D15" i="1"/>
  <c r="D16" i="1"/>
  <c r="B9" i="1"/>
  <c r="C10" i="1"/>
  <c r="D9" i="1"/>
  <c r="B7" i="1"/>
  <c r="B14" i="1"/>
  <c r="D12" i="1"/>
  <c r="C12" i="1"/>
</calcChain>
</file>

<file path=xl/sharedStrings.xml><?xml version="1.0" encoding="utf-8"?>
<sst xmlns="http://schemas.openxmlformats.org/spreadsheetml/2006/main" count="71" uniqueCount="57">
  <si>
    <t>Neujahr</t>
  </si>
  <si>
    <t>Rosenmontag</t>
  </si>
  <si>
    <t>Aschermittwoch</t>
  </si>
  <si>
    <t>Karfreitag</t>
  </si>
  <si>
    <t>Ostersonntag</t>
  </si>
  <si>
    <t>Ostermontag</t>
  </si>
  <si>
    <t>Tag der Arbeit</t>
  </si>
  <si>
    <t>Pfingstsonntag</t>
  </si>
  <si>
    <t>Pfingstmontag</t>
  </si>
  <si>
    <t>Fronleichnam</t>
  </si>
  <si>
    <t>Allerheiligen</t>
  </si>
  <si>
    <t>Heiligabend</t>
  </si>
  <si>
    <t>Sie sind daran interessiert, an welchem Tag Heiligabend im nächsten Jahr ist oder auf welches Datum Pfingsten in zwei Jahren fällt? Kei Problem. Geben Sie oben die Jahreszahl ein und Sie erfahren die Daten zu den einheitlichen Feiertagen.</t>
  </si>
  <si>
    <t>Feiertage</t>
  </si>
  <si>
    <t>Wochentag</t>
  </si>
  <si>
    <t>Tag</t>
  </si>
  <si>
    <t>Monat</t>
  </si>
  <si>
    <t>Feiertag</t>
  </si>
  <si>
    <t>Fastnachtsdienstag</t>
  </si>
  <si>
    <t>Tag der deutschen Einheit</t>
  </si>
  <si>
    <t>1. Weihnachtsfeiertag</t>
  </si>
  <si>
    <t>2. Weihnachtsfeiertag</t>
  </si>
  <si>
    <t>Feiertagskalender für das Jahr:</t>
  </si>
  <si>
    <t>Silvester</t>
  </si>
  <si>
    <t>fest</t>
  </si>
  <si>
    <t>Ostern - 2</t>
  </si>
  <si>
    <t>Ostern</t>
  </si>
  <si>
    <t>Ostern + 1</t>
  </si>
  <si>
    <t>Christi Himmelfahrt</t>
  </si>
  <si>
    <t>Ostern + 39</t>
  </si>
  <si>
    <t>Ostern + 49</t>
  </si>
  <si>
    <t>Ostern + 50</t>
  </si>
  <si>
    <t>Ostern + 60</t>
  </si>
  <si>
    <t>Jahr</t>
  </si>
  <si>
    <t>Formel</t>
  </si>
  <si>
    <t>a</t>
  </si>
  <si>
    <t>Rest(Jahr/19)</t>
  </si>
  <si>
    <t>b</t>
  </si>
  <si>
    <t>Rest(Jahr/4)</t>
  </si>
  <si>
    <t>c</t>
  </si>
  <si>
    <t>Rest(Jahr/7)</t>
  </si>
  <si>
    <t>d</t>
  </si>
  <si>
    <t>Rest((19 * a + 24)/30)</t>
  </si>
  <si>
    <t>e</t>
  </si>
  <si>
    <t>Rest((2 * b + 4 * c + 6 * d + 5)/7)</t>
  </si>
  <si>
    <t>22 + d + e</t>
  </si>
  <si>
    <t>Wenn Tag =26 Dann Tag = 19</t>
  </si>
  <si>
    <t>Wenn Tag = 25 Und d = 28 Und a &gt; 10 Dann Tag = 18</t>
  </si>
  <si>
    <t>Wenn Tag &gt;= 31 Dann Tag = Tag-31</t>
  </si>
  <si>
    <t>Wenn Tag &gt;= 31 Dann Monat=4 Sonst Monat=3</t>
  </si>
  <si>
    <t>Datum(Jahr; Monat; Tag)</t>
  </si>
  <si>
    <t>Ostern - 48</t>
  </si>
  <si>
    <t>Ostern - 47</t>
  </si>
  <si>
    <t>Ostern - 46</t>
  </si>
  <si>
    <t>Helige 3 Könige</t>
  </si>
  <si>
    <t>Feiertagsliste ausgeblendet</t>
  </si>
  <si>
    <t>itService Thomas Käflein - www.servandtrain.de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</si>
</sst>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
    <numFmt numFmtId="165" formatCode="dddd"/>
    <numFmt numFmtId="166" formatCode="mmmm"/>
    <numFmt numFmtId="167" formatCode="d&quot;.&quot;"/>
  </numFmts>
  <fonts count="9" x14ac:knownFonts="1">
    <font>
      <sz val="12"/>
      <name val="Arial"/>
    </font>
    <font>
      <sz val="10"/>
      <name val="Arial"/>
      <family val="2"/>
    </font>
    <font>
      <b/>
      <sz val="20"/>
      <color indexed="9"/>
      <name val="Arial"/>
      <family val="2"/>
    </font>
    <font>
      <sz val="10"/>
      <color indexed="9"/>
      <name val="Arial"/>
      <family val="2"/>
    </font>
    <font>
      <b/>
      <sz val="10"/>
      <color indexed="9"/>
      <name val="Arial"/>
      <family val="2"/>
    </font>
    <font>
      <b/>
      <sz val="12"/>
      <color indexed="9"/>
      <name val="Arial"/>
      <family val="2"/>
    </font>
    <font>
      <sz val="10"/>
      <name val="Arial"/>
      <family val="2"/>
    </font>
    <font>
      <sz val="12"/>
      <name val="Arial"/>
      <family val="2"/>
    </font>
    <font>
      <b/>
      <sz val="14"/>
      <color rgb="FF579400"/>
      <name val="Arial"/>
      <family val="2"/>
    </font>
  </fonts>
  <fills count="5">
    <fill>
      <patternFill patternType="none"/>
    </fill>
    <fill>
      <patternFill patternType="gray125"/>
    </fill>
    <fill>
      <patternFill patternType="solid">
        <fgColor indexed="43"/>
        <bgColor indexed="64"/>
      </patternFill>
    </fill>
    <fill>
      <patternFill patternType="solid">
        <fgColor rgb="FF579400"/>
        <bgColor indexed="64"/>
      </patternFill>
    </fill>
    <fill>
      <patternFill patternType="solid">
        <fgColor theme="0"/>
        <bgColor indexed="64"/>
      </patternFill>
    </fill>
  </fills>
  <borders count="4">
    <border>
      <left/>
      <right/>
      <top/>
      <bottom/>
      <diagonal/>
    </border>
    <border>
      <left/>
      <right/>
      <top style="thin">
        <color indexed="9"/>
      </top>
      <bottom/>
      <diagonal/>
    </border>
    <border>
      <left style="dotted">
        <color indexed="9"/>
      </left>
      <right style="dotted">
        <color indexed="9"/>
      </right>
      <top style="dotted">
        <color indexed="9"/>
      </top>
      <bottom style="dotted">
        <color indexed="9"/>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27">
    <xf numFmtId="0" fontId="0" fillId="0" borderId="0" xfId="0"/>
    <xf numFmtId="0" fontId="0" fillId="0" borderId="0" xfId="0" applyProtection="1"/>
    <xf numFmtId="164" fontId="6" fillId="0" borderId="0" xfId="1" applyNumberFormat="1" applyProtection="1">
      <protection hidden="1"/>
    </xf>
    <xf numFmtId="164" fontId="7" fillId="0" borderId="3" xfId="1" applyNumberFormat="1" applyFont="1" applyBorder="1" applyAlignment="1" applyProtection="1">
      <alignment horizontal="center"/>
      <protection hidden="1"/>
    </xf>
    <xf numFmtId="164" fontId="7" fillId="0" borderId="3" xfId="1" applyNumberFormat="1" applyFont="1" applyBorder="1" applyProtection="1">
      <protection hidden="1"/>
    </xf>
    <xf numFmtId="164" fontId="7" fillId="2" borderId="3" xfId="1" applyNumberFormat="1" applyFont="1" applyFill="1" applyBorder="1" applyProtection="1">
      <protection hidden="1"/>
    </xf>
    <xf numFmtId="164" fontId="7" fillId="0" borderId="3" xfId="1" applyNumberFormat="1" applyFont="1" applyBorder="1" applyAlignment="1" applyProtection="1">
      <alignment horizontal="left"/>
      <protection hidden="1"/>
    </xf>
    <xf numFmtId="164" fontId="7" fillId="0" borderId="3" xfId="1" quotePrefix="1" applyNumberFormat="1" applyFont="1" applyBorder="1" applyProtection="1">
      <protection hidden="1"/>
    </xf>
    <xf numFmtId="0" fontId="1" fillId="3" borderId="1" xfId="0" applyFont="1" applyFill="1" applyBorder="1" applyProtection="1">
      <protection hidden="1"/>
    </xf>
    <xf numFmtId="0" fontId="0" fillId="3" borderId="0" xfId="0" applyFill="1" applyProtection="1"/>
    <xf numFmtId="0" fontId="5" fillId="3" borderId="0" xfId="0" applyFont="1" applyFill="1" applyAlignment="1" applyProtection="1">
      <alignment horizontal="left" vertical="center"/>
    </xf>
    <xf numFmtId="0" fontId="3" fillId="3" borderId="0" xfId="0" applyFont="1" applyFill="1" applyAlignment="1" applyProtection="1">
      <alignment horizontal="center" vertical="center" wrapText="1"/>
    </xf>
    <xf numFmtId="164" fontId="0" fillId="3" borderId="0" xfId="0" applyNumberFormat="1" applyFill="1" applyProtection="1"/>
    <xf numFmtId="0" fontId="3" fillId="3" borderId="0" xfId="0" applyFont="1" applyFill="1" applyAlignment="1" applyProtection="1">
      <alignment horizontal="right" vertical="top" wrapText="1"/>
    </xf>
    <xf numFmtId="0" fontId="3" fillId="3" borderId="0" xfId="0" applyFont="1" applyFill="1" applyAlignment="1" applyProtection="1">
      <alignment horizontal="center" vertical="top" wrapText="1"/>
    </xf>
    <xf numFmtId="0" fontId="3" fillId="3" borderId="0" xfId="0" applyFont="1" applyFill="1" applyAlignment="1" applyProtection="1">
      <alignment horizontal="left" vertical="top" wrapText="1"/>
    </xf>
    <xf numFmtId="0" fontId="8" fillId="4" borderId="0" xfId="0" applyFont="1" applyFill="1" applyAlignment="1" applyProtection="1">
      <alignment horizontal="center" vertical="center" wrapText="1"/>
      <protection locked="0"/>
    </xf>
    <xf numFmtId="0" fontId="4" fillId="3" borderId="2" xfId="0" applyFont="1" applyFill="1" applyBorder="1" applyAlignment="1" applyProtection="1">
      <alignment horizontal="left" vertical="center" wrapText="1"/>
    </xf>
    <xf numFmtId="0" fontId="4" fillId="3" borderId="2" xfId="0" applyFont="1" applyFill="1" applyBorder="1" applyAlignment="1" applyProtection="1">
      <alignment horizontal="center" vertical="center" wrapText="1"/>
    </xf>
    <xf numFmtId="165" fontId="3" fillId="3" borderId="2" xfId="0" applyNumberFormat="1" applyFont="1" applyFill="1" applyBorder="1" applyAlignment="1" applyProtection="1">
      <alignment horizontal="left" vertical="center" wrapText="1"/>
    </xf>
    <xf numFmtId="167" fontId="3" fillId="3" borderId="2" xfId="0" applyNumberFormat="1" applyFont="1" applyFill="1" applyBorder="1" applyAlignment="1" applyProtection="1">
      <alignment horizontal="center" vertical="center" wrapText="1"/>
    </xf>
    <xf numFmtId="166" fontId="3" fillId="3" borderId="2" xfId="0" applyNumberFormat="1" applyFont="1" applyFill="1" applyBorder="1" applyAlignment="1" applyProtection="1">
      <alignment horizontal="left" vertical="center" wrapText="1"/>
    </xf>
    <xf numFmtId="0" fontId="3" fillId="3" borderId="2" xfId="0" applyFont="1" applyFill="1" applyBorder="1" applyAlignment="1" applyProtection="1">
      <alignment horizontal="left" vertical="center"/>
    </xf>
    <xf numFmtId="0" fontId="3" fillId="3" borderId="0" xfId="0" applyFont="1" applyFill="1" applyAlignment="1" applyProtection="1">
      <alignment horizontal="center"/>
    </xf>
    <xf numFmtId="0" fontId="2" fillId="3" borderId="0" xfId="0" applyFont="1" applyFill="1" applyBorder="1" applyAlignment="1" applyProtection="1">
      <alignment horizontal="center" vertical="center"/>
      <protection hidden="1"/>
    </xf>
    <xf numFmtId="0" fontId="3" fillId="3" borderId="0" xfId="0" applyFont="1" applyFill="1" applyAlignment="1" applyProtection="1">
      <alignment horizontal="center" vertical="top" wrapText="1"/>
    </xf>
    <xf numFmtId="0" fontId="7" fillId="2" borderId="3" xfId="1" applyNumberFormat="1" applyFont="1" applyFill="1" applyBorder="1" applyAlignment="1" applyProtection="1">
      <alignment horizontal="left"/>
      <protection hidden="1"/>
    </xf>
  </cellXfs>
  <cellStyles count="2">
    <cellStyle name="Standard" xfId="0" builtinId="0"/>
    <cellStyle name="Standard_Urlaubstimer"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6577C"/>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794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F28"/>
  <sheetViews>
    <sheetView showGridLines="0" showRowColHeaders="0" tabSelected="1" workbookViewId="0">
      <selection activeCell="E2" sqref="E2"/>
    </sheetView>
  </sheetViews>
  <sheetFormatPr baseColWidth="10" defaultRowHeight="15" x14ac:dyDescent="0.2"/>
  <cols>
    <col min="1" max="1" width="2.21875" style="1" customWidth="1"/>
    <col min="2" max="2" width="10.33203125" style="1" customWidth="1"/>
    <col min="3" max="3" width="6.109375" style="1" customWidth="1"/>
    <col min="4" max="4" width="11.109375" style="1" customWidth="1"/>
    <col min="5" max="5" width="27" style="1" customWidth="1"/>
    <col min="6" max="6" width="2.21875" style="1" customWidth="1"/>
    <col min="7" max="7" width="5.44140625" style="1" bestFit="1" customWidth="1"/>
    <col min="8" max="8" width="14.6640625" style="1" bestFit="1" customWidth="1"/>
    <col min="9" max="16384" width="11.5546875" style="1"/>
  </cols>
  <sheetData>
    <row r="1" spans="1:6" ht="34.5" customHeight="1" x14ac:dyDescent="0.2">
      <c r="A1" s="8"/>
      <c r="B1" s="24" t="s">
        <v>13</v>
      </c>
      <c r="C1" s="24"/>
      <c r="D1" s="24"/>
      <c r="E1" s="24"/>
      <c r="F1" s="8"/>
    </row>
    <row r="2" spans="1:6" ht="21" customHeight="1" x14ac:dyDescent="0.2">
      <c r="A2" s="9"/>
      <c r="B2" s="10" t="s">
        <v>22</v>
      </c>
      <c r="C2" s="11"/>
      <c r="D2" s="11"/>
      <c r="E2" s="16">
        <v>2014</v>
      </c>
      <c r="F2" s="12">
        <v>0</v>
      </c>
    </row>
    <row r="3" spans="1:6" ht="7.5" customHeight="1" x14ac:dyDescent="0.2">
      <c r="A3" s="9"/>
      <c r="B3" s="13"/>
      <c r="C3" s="14"/>
      <c r="D3" s="13"/>
      <c r="E3" s="14"/>
      <c r="F3" s="12">
        <v>0</v>
      </c>
    </row>
    <row r="4" spans="1:6" ht="15" customHeight="1" x14ac:dyDescent="0.2">
      <c r="A4" s="9"/>
      <c r="B4" s="17" t="s">
        <v>14</v>
      </c>
      <c r="C4" s="18" t="s">
        <v>15</v>
      </c>
      <c r="D4" s="17" t="s">
        <v>16</v>
      </c>
      <c r="E4" s="17" t="s">
        <v>17</v>
      </c>
      <c r="F4" s="9"/>
    </row>
    <row r="5" spans="1:6" x14ac:dyDescent="0.2">
      <c r="A5" s="9"/>
      <c r="B5" s="19">
        <f>Berechnung!A2</f>
        <v>41640</v>
      </c>
      <c r="C5" s="20">
        <f>Berechnung!A2</f>
        <v>41640</v>
      </c>
      <c r="D5" s="21">
        <f>Berechnung!A2</f>
        <v>41640</v>
      </c>
      <c r="E5" s="22" t="str">
        <f>Berechnung!B2</f>
        <v>Neujahr</v>
      </c>
      <c r="F5" s="12">
        <v>0</v>
      </c>
    </row>
    <row r="6" spans="1:6" x14ac:dyDescent="0.2">
      <c r="A6" s="9"/>
      <c r="B6" s="19">
        <f>Berechnung!A3</f>
        <v>41645</v>
      </c>
      <c r="C6" s="20">
        <f>Berechnung!A3</f>
        <v>41645</v>
      </c>
      <c r="D6" s="21">
        <f>Berechnung!A3</f>
        <v>41645</v>
      </c>
      <c r="E6" s="22" t="str">
        <f>Berechnung!B3</f>
        <v>Helige 3 Könige</v>
      </c>
      <c r="F6" s="9"/>
    </row>
    <row r="7" spans="1:6" x14ac:dyDescent="0.2">
      <c r="A7" s="9"/>
      <c r="B7" s="19">
        <f>Berechnung!A4</f>
        <v>41701</v>
      </c>
      <c r="C7" s="20">
        <f>Berechnung!A4</f>
        <v>41701</v>
      </c>
      <c r="D7" s="21">
        <f>Berechnung!A4</f>
        <v>41701</v>
      </c>
      <c r="E7" s="22" t="str">
        <f>Berechnung!B4</f>
        <v>Rosenmontag</v>
      </c>
      <c r="F7" s="9"/>
    </row>
    <row r="8" spans="1:6" ht="15" customHeight="1" x14ac:dyDescent="0.2">
      <c r="A8" s="9"/>
      <c r="B8" s="19">
        <f>Berechnung!A5</f>
        <v>41702</v>
      </c>
      <c r="C8" s="20">
        <f>Berechnung!A5</f>
        <v>41702</v>
      </c>
      <c r="D8" s="21">
        <f>Berechnung!A5</f>
        <v>41702</v>
      </c>
      <c r="E8" s="22" t="str">
        <f>Berechnung!B5</f>
        <v>Fastnachtsdienstag</v>
      </c>
      <c r="F8" s="12">
        <v>0</v>
      </c>
    </row>
    <row r="9" spans="1:6" ht="15" customHeight="1" x14ac:dyDescent="0.2">
      <c r="A9" s="9"/>
      <c r="B9" s="19">
        <f>Berechnung!A6</f>
        <v>41703</v>
      </c>
      <c r="C9" s="20">
        <f>Berechnung!A6</f>
        <v>41703</v>
      </c>
      <c r="D9" s="21">
        <f>Berechnung!A6</f>
        <v>41703</v>
      </c>
      <c r="E9" s="22" t="str">
        <f>Berechnung!B6</f>
        <v>Aschermittwoch</v>
      </c>
      <c r="F9" s="12">
        <v>0</v>
      </c>
    </row>
    <row r="10" spans="1:6" ht="15" customHeight="1" x14ac:dyDescent="0.2">
      <c r="A10" s="9"/>
      <c r="B10" s="19">
        <f>Berechnung!A7</f>
        <v>41747</v>
      </c>
      <c r="C10" s="20">
        <f>Berechnung!A7</f>
        <v>41747</v>
      </c>
      <c r="D10" s="21">
        <f>Berechnung!A7</f>
        <v>41747</v>
      </c>
      <c r="E10" s="22" t="str">
        <f>Berechnung!B7</f>
        <v>Karfreitag</v>
      </c>
      <c r="F10" s="9"/>
    </row>
    <row r="11" spans="1:6" x14ac:dyDescent="0.2">
      <c r="A11" s="9"/>
      <c r="B11" s="19">
        <f>Berechnung!A8</f>
        <v>41749</v>
      </c>
      <c r="C11" s="20">
        <f>Berechnung!A8</f>
        <v>41749</v>
      </c>
      <c r="D11" s="21">
        <f>Berechnung!A8</f>
        <v>41749</v>
      </c>
      <c r="E11" s="22" t="str">
        <f>Berechnung!B8</f>
        <v>Ostersonntag</v>
      </c>
      <c r="F11" s="12">
        <v>0</v>
      </c>
    </row>
    <row r="12" spans="1:6" x14ac:dyDescent="0.2">
      <c r="A12" s="9"/>
      <c r="B12" s="19">
        <f>Berechnung!A9</f>
        <v>41750</v>
      </c>
      <c r="C12" s="20">
        <f>Berechnung!A9</f>
        <v>41750</v>
      </c>
      <c r="D12" s="21">
        <f>Berechnung!A9</f>
        <v>41750</v>
      </c>
      <c r="E12" s="22" t="str">
        <f>Berechnung!B9</f>
        <v>Ostermontag</v>
      </c>
      <c r="F12" s="9"/>
    </row>
    <row r="13" spans="1:6" ht="15" customHeight="1" x14ac:dyDescent="0.2">
      <c r="A13" s="9"/>
      <c r="B13" s="19">
        <f>Berechnung!A10</f>
        <v>41760</v>
      </c>
      <c r="C13" s="20">
        <f>Berechnung!A10</f>
        <v>41760</v>
      </c>
      <c r="D13" s="21">
        <f>Berechnung!A10</f>
        <v>41760</v>
      </c>
      <c r="E13" s="22" t="str">
        <f>Berechnung!B10</f>
        <v>Tag der Arbeit</v>
      </c>
      <c r="F13" s="9"/>
    </row>
    <row r="14" spans="1:6" x14ac:dyDescent="0.2">
      <c r="A14" s="9"/>
      <c r="B14" s="19">
        <f>Berechnung!A11</f>
        <v>41788</v>
      </c>
      <c r="C14" s="20">
        <f>Berechnung!A11</f>
        <v>41788</v>
      </c>
      <c r="D14" s="21">
        <f>Berechnung!A11</f>
        <v>41788</v>
      </c>
      <c r="E14" s="22" t="str">
        <f>Berechnung!B11</f>
        <v>Christi Himmelfahrt</v>
      </c>
      <c r="F14" s="12">
        <v>0</v>
      </c>
    </row>
    <row r="15" spans="1:6" x14ac:dyDescent="0.2">
      <c r="A15" s="9"/>
      <c r="B15" s="19">
        <f>Berechnung!A12</f>
        <v>41798</v>
      </c>
      <c r="C15" s="20">
        <f>Berechnung!A12</f>
        <v>41798</v>
      </c>
      <c r="D15" s="21">
        <f>Berechnung!A12</f>
        <v>41798</v>
      </c>
      <c r="E15" s="22" t="str">
        <f>Berechnung!B12</f>
        <v>Pfingstsonntag</v>
      </c>
      <c r="F15" s="9"/>
    </row>
    <row r="16" spans="1:6" ht="15" customHeight="1" x14ac:dyDescent="0.2">
      <c r="A16" s="9"/>
      <c r="B16" s="19">
        <f>Berechnung!A13</f>
        <v>41799</v>
      </c>
      <c r="C16" s="20">
        <f>Berechnung!A13</f>
        <v>41799</v>
      </c>
      <c r="D16" s="21">
        <f>Berechnung!A13</f>
        <v>41799</v>
      </c>
      <c r="E16" s="22" t="str">
        <f>Berechnung!B13</f>
        <v>Pfingstmontag</v>
      </c>
      <c r="F16" s="9"/>
    </row>
    <row r="17" spans="1:6" x14ac:dyDescent="0.2">
      <c r="A17" s="9"/>
      <c r="B17" s="19">
        <f>Berechnung!A14</f>
        <v>41809</v>
      </c>
      <c r="C17" s="20">
        <f>Berechnung!A14</f>
        <v>41809</v>
      </c>
      <c r="D17" s="21">
        <f>Berechnung!A14</f>
        <v>41809</v>
      </c>
      <c r="E17" s="22" t="str">
        <f>Berechnung!B14</f>
        <v>Fronleichnam</v>
      </c>
      <c r="F17" s="12">
        <v>0</v>
      </c>
    </row>
    <row r="18" spans="1:6" x14ac:dyDescent="0.2">
      <c r="A18" s="9"/>
      <c r="B18" s="19">
        <f>Berechnung!A15</f>
        <v>41915</v>
      </c>
      <c r="C18" s="20">
        <f>Berechnung!A15</f>
        <v>41915</v>
      </c>
      <c r="D18" s="21">
        <f>Berechnung!A15</f>
        <v>41915</v>
      </c>
      <c r="E18" s="22" t="str">
        <f>Berechnung!B15</f>
        <v>Tag der deutschen Einheit</v>
      </c>
      <c r="F18" s="9"/>
    </row>
    <row r="19" spans="1:6" x14ac:dyDescent="0.2">
      <c r="A19" s="9"/>
      <c r="B19" s="19">
        <f>Berechnung!A16</f>
        <v>41944</v>
      </c>
      <c r="C19" s="20">
        <f>Berechnung!A16</f>
        <v>41944</v>
      </c>
      <c r="D19" s="21">
        <f>Berechnung!A16</f>
        <v>41944</v>
      </c>
      <c r="E19" s="22" t="str">
        <f>Berechnung!B16</f>
        <v>Allerheiligen</v>
      </c>
      <c r="F19" s="12">
        <v>0</v>
      </c>
    </row>
    <row r="20" spans="1:6" ht="15" customHeight="1" x14ac:dyDescent="0.2">
      <c r="A20" s="9"/>
      <c r="B20" s="19">
        <f>Berechnung!A17</f>
        <v>41997</v>
      </c>
      <c r="C20" s="20">
        <f>Berechnung!A17</f>
        <v>41997</v>
      </c>
      <c r="D20" s="21">
        <f>Berechnung!A17</f>
        <v>41997</v>
      </c>
      <c r="E20" s="22" t="str">
        <f>Berechnung!B17</f>
        <v>Heiligabend</v>
      </c>
      <c r="F20" s="9"/>
    </row>
    <row r="21" spans="1:6" x14ac:dyDescent="0.2">
      <c r="A21" s="9"/>
      <c r="B21" s="19">
        <f>Berechnung!A18</f>
        <v>41998</v>
      </c>
      <c r="C21" s="20">
        <f>Berechnung!A18</f>
        <v>41998</v>
      </c>
      <c r="D21" s="21">
        <f>Berechnung!A18</f>
        <v>41998</v>
      </c>
      <c r="E21" s="22" t="str">
        <f>Berechnung!B18</f>
        <v>1. Weihnachtsfeiertag</v>
      </c>
      <c r="F21" s="12">
        <v>0</v>
      </c>
    </row>
    <row r="22" spans="1:6" x14ac:dyDescent="0.2">
      <c r="A22" s="9"/>
      <c r="B22" s="19">
        <f>Berechnung!A19</f>
        <v>41999</v>
      </c>
      <c r="C22" s="20">
        <f>Berechnung!A19</f>
        <v>41999</v>
      </c>
      <c r="D22" s="21">
        <f>Berechnung!A19</f>
        <v>41999</v>
      </c>
      <c r="E22" s="22" t="str">
        <f>Berechnung!B19</f>
        <v>2. Weihnachtsfeiertag</v>
      </c>
      <c r="F22" s="9"/>
    </row>
    <row r="23" spans="1:6" x14ac:dyDescent="0.2">
      <c r="A23" s="9"/>
      <c r="B23" s="19">
        <f>Berechnung!A20</f>
        <v>42004</v>
      </c>
      <c r="C23" s="20">
        <f>Berechnung!A20</f>
        <v>42004</v>
      </c>
      <c r="D23" s="21">
        <f>Berechnung!A20</f>
        <v>42004</v>
      </c>
      <c r="E23" s="22" t="str">
        <f>Berechnung!B20</f>
        <v>Silvester</v>
      </c>
      <c r="F23" s="9"/>
    </row>
    <row r="24" spans="1:6" x14ac:dyDescent="0.2">
      <c r="A24" s="9"/>
      <c r="B24" s="15"/>
      <c r="C24" s="15"/>
      <c r="D24" s="15"/>
      <c r="E24" s="15"/>
      <c r="F24" s="9"/>
    </row>
    <row r="25" spans="1:6" ht="42.75" customHeight="1" x14ac:dyDescent="0.2">
      <c r="A25" s="9"/>
      <c r="B25" s="25" t="s">
        <v>12</v>
      </c>
      <c r="C25" s="25"/>
      <c r="D25" s="25"/>
      <c r="E25" s="25"/>
      <c r="F25" s="9"/>
    </row>
    <row r="26" spans="1:6" ht="7.5" customHeight="1" x14ac:dyDescent="0.2">
      <c r="A26" s="9"/>
      <c r="B26" s="9"/>
      <c r="C26" s="9"/>
      <c r="D26" s="9"/>
      <c r="E26" s="9"/>
      <c r="F26" s="9"/>
    </row>
    <row r="27" spans="1:6" x14ac:dyDescent="0.2">
      <c r="A27" s="9"/>
      <c r="B27" s="23" t="s">
        <v>56</v>
      </c>
      <c r="C27" s="23"/>
      <c r="D27" s="23"/>
      <c r="E27" s="23"/>
      <c r="F27" s="9"/>
    </row>
    <row r="28" spans="1:6" x14ac:dyDescent="0.2">
      <c r="A28" s="9"/>
      <c r="B28" s="9"/>
      <c r="C28" s="9"/>
      <c r="D28" s="9"/>
      <c r="E28" s="9"/>
      <c r="F28" s="9"/>
    </row>
  </sheetData>
  <sheetProtection password="C1F4" sheet="1" objects="1" scenarios="1" selectLockedCells="1"/>
  <mergeCells count="3">
    <mergeCell ref="B27:E27"/>
    <mergeCell ref="B1:E1"/>
    <mergeCell ref="B25:E25"/>
  </mergeCells>
  <phoneticPr fontId="0" type="noConversion"/>
  <dataValidations count="2">
    <dataValidation type="list" allowBlank="1" showInputMessage="1" showErrorMessage="1" sqref="H20 H10 H13 H4 H16">
      <formula1>"a,b"</formula1>
    </dataValidation>
    <dataValidation type="whole" allowBlank="1" showInputMessage="1" showErrorMessage="1" errorTitle="Hinweis" error="Bitte geben Sie eine gültige Jahreszahl ein." sqref="E2">
      <formula1>1901</formula1>
      <formula2>2300</formula2>
    </dataValidation>
  </dataValidations>
  <pageMargins left="0.78740157499999996" right="0.78740157499999996" top="0.984251969" bottom="0.984251969" header="0.4921259845" footer="0.4921259845"/>
  <pageSetup paperSize="9" orientation="portrait"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C33"/>
  <sheetViews>
    <sheetView workbookViewId="0">
      <selection sqref="A1:C1"/>
    </sheetView>
  </sheetViews>
  <sheetFormatPr baseColWidth="10" defaultColWidth="8.88671875" defaultRowHeight="12.75" x14ac:dyDescent="0.2"/>
  <cols>
    <col min="1" max="1" width="10.6640625" style="2" customWidth="1"/>
    <col min="2" max="2" width="43.33203125" style="2" bestFit="1" customWidth="1"/>
    <col min="3" max="3" width="10" style="2" bestFit="1" customWidth="1"/>
    <col min="4" max="16384" width="8.88671875" style="2"/>
  </cols>
  <sheetData>
    <row r="1" spans="1:3" ht="15" x14ac:dyDescent="0.2">
      <c r="A1" s="26" t="s">
        <v>55</v>
      </c>
      <c r="B1" s="26"/>
      <c r="C1" s="26"/>
    </row>
    <row r="2" spans="1:3" ht="15" customHeight="1" x14ac:dyDescent="0.2">
      <c r="A2" s="3">
        <f>DATE(jahr,1,1)</f>
        <v>41640</v>
      </c>
      <c r="B2" s="4" t="s">
        <v>0</v>
      </c>
      <c r="C2" s="4" t="s">
        <v>24</v>
      </c>
    </row>
    <row r="3" spans="1:3" ht="15" customHeight="1" x14ac:dyDescent="0.2">
      <c r="A3" s="3">
        <f>DATE(jahr,1,6)</f>
        <v>41645</v>
      </c>
      <c r="B3" s="4" t="s">
        <v>54</v>
      </c>
      <c r="C3" s="4" t="s">
        <v>24</v>
      </c>
    </row>
    <row r="4" spans="1:3" ht="15" customHeight="1" x14ac:dyDescent="0.2">
      <c r="A4" s="3">
        <f>Ostern+1-49</f>
        <v>41701</v>
      </c>
      <c r="B4" s="4" t="s">
        <v>1</v>
      </c>
      <c r="C4" s="4" t="s">
        <v>51</v>
      </c>
    </row>
    <row r="5" spans="1:3" ht="15" customHeight="1" x14ac:dyDescent="0.2">
      <c r="A5" s="3">
        <f>Ostern-47</f>
        <v>41702</v>
      </c>
      <c r="B5" s="4" t="s">
        <v>18</v>
      </c>
      <c r="C5" s="4" t="s">
        <v>52</v>
      </c>
    </row>
    <row r="6" spans="1:3" ht="15" customHeight="1" x14ac:dyDescent="0.2">
      <c r="A6" s="3">
        <f>Ostern-46</f>
        <v>41703</v>
      </c>
      <c r="B6" s="4" t="s">
        <v>2</v>
      </c>
      <c r="C6" s="4" t="s">
        <v>53</v>
      </c>
    </row>
    <row r="7" spans="1:3" ht="15" customHeight="1" x14ac:dyDescent="0.2">
      <c r="A7" s="3">
        <f>Ostern-2</f>
        <v>41747</v>
      </c>
      <c r="B7" s="4" t="s">
        <v>3</v>
      </c>
      <c r="C7" s="4" t="s">
        <v>25</v>
      </c>
    </row>
    <row r="8" spans="1:3" ht="15" customHeight="1" x14ac:dyDescent="0.2">
      <c r="A8" s="3">
        <f>C33</f>
        <v>41749</v>
      </c>
      <c r="B8" s="4" t="s">
        <v>4</v>
      </c>
      <c r="C8" s="4" t="s">
        <v>26</v>
      </c>
    </row>
    <row r="9" spans="1:3" ht="15" customHeight="1" x14ac:dyDescent="0.2">
      <c r="A9" s="3">
        <f>Ostern+1</f>
        <v>41750</v>
      </c>
      <c r="B9" s="4" t="s">
        <v>5</v>
      </c>
      <c r="C9" s="4" t="s">
        <v>27</v>
      </c>
    </row>
    <row r="10" spans="1:3" ht="15" customHeight="1" x14ac:dyDescent="0.2">
      <c r="A10" s="3">
        <f>DATE(jahr,5,1)</f>
        <v>41760</v>
      </c>
      <c r="B10" s="4" t="s">
        <v>6</v>
      </c>
      <c r="C10" s="4" t="s">
        <v>24</v>
      </c>
    </row>
    <row r="11" spans="1:3" ht="15" customHeight="1" x14ac:dyDescent="0.2">
      <c r="A11" s="3">
        <f>Ostern+39</f>
        <v>41788</v>
      </c>
      <c r="B11" s="4" t="s">
        <v>28</v>
      </c>
      <c r="C11" s="4" t="s">
        <v>29</v>
      </c>
    </row>
    <row r="12" spans="1:3" ht="15" customHeight="1" x14ac:dyDescent="0.2">
      <c r="A12" s="3">
        <f>Ostern+49</f>
        <v>41798</v>
      </c>
      <c r="B12" s="4" t="s">
        <v>7</v>
      </c>
      <c r="C12" s="4" t="s">
        <v>30</v>
      </c>
    </row>
    <row r="13" spans="1:3" ht="15" customHeight="1" x14ac:dyDescent="0.2">
      <c r="A13" s="3">
        <f>Ostern+50</f>
        <v>41799</v>
      </c>
      <c r="B13" s="4" t="s">
        <v>8</v>
      </c>
      <c r="C13" s="4" t="s">
        <v>31</v>
      </c>
    </row>
    <row r="14" spans="1:3" ht="15" customHeight="1" x14ac:dyDescent="0.2">
      <c r="A14" s="3">
        <f>Ostern+60</f>
        <v>41809</v>
      </c>
      <c r="B14" s="4" t="s">
        <v>9</v>
      </c>
      <c r="C14" s="4" t="s">
        <v>32</v>
      </c>
    </row>
    <row r="15" spans="1:3" ht="15" customHeight="1" x14ac:dyDescent="0.2">
      <c r="A15" s="3">
        <f>DATE(jahr,10,3)</f>
        <v>41915</v>
      </c>
      <c r="B15" s="4" t="s">
        <v>19</v>
      </c>
      <c r="C15" s="4" t="s">
        <v>24</v>
      </c>
    </row>
    <row r="16" spans="1:3" ht="15" customHeight="1" x14ac:dyDescent="0.2">
      <c r="A16" s="3">
        <f>DATE(jahr,11,1)</f>
        <v>41944</v>
      </c>
      <c r="B16" s="4" t="s">
        <v>10</v>
      </c>
      <c r="C16" s="4" t="s">
        <v>24</v>
      </c>
    </row>
    <row r="17" spans="1:3" ht="15" customHeight="1" x14ac:dyDescent="0.2">
      <c r="A17" s="3">
        <f>DATE(jahr,12,24)</f>
        <v>41997</v>
      </c>
      <c r="B17" s="4" t="s">
        <v>11</v>
      </c>
      <c r="C17" s="4" t="s">
        <v>24</v>
      </c>
    </row>
    <row r="18" spans="1:3" ht="15" customHeight="1" x14ac:dyDescent="0.2">
      <c r="A18" s="3">
        <f>DATE(jahr,12,25)</f>
        <v>41998</v>
      </c>
      <c r="B18" s="4" t="s">
        <v>20</v>
      </c>
      <c r="C18" s="4" t="s">
        <v>24</v>
      </c>
    </row>
    <row r="19" spans="1:3" ht="15" customHeight="1" x14ac:dyDescent="0.2">
      <c r="A19" s="3">
        <f>DATE(jahr,12,26)</f>
        <v>41999</v>
      </c>
      <c r="B19" s="4" t="s">
        <v>21</v>
      </c>
      <c r="C19" s="4" t="s">
        <v>24</v>
      </c>
    </row>
    <row r="20" spans="1:3" ht="15" customHeight="1" x14ac:dyDescent="0.2">
      <c r="A20" s="3">
        <f>DATE(jahr,12,31)</f>
        <v>42004</v>
      </c>
      <c r="B20" s="4" t="s">
        <v>23</v>
      </c>
      <c r="C20" s="4" t="s">
        <v>24</v>
      </c>
    </row>
    <row r="22" spans="1:3" ht="15" x14ac:dyDescent="0.2">
      <c r="A22" s="5" t="s">
        <v>33</v>
      </c>
      <c r="B22" s="5" t="s">
        <v>34</v>
      </c>
      <c r="C22" s="5">
        <f>Feiertage!E2</f>
        <v>2014</v>
      </c>
    </row>
    <row r="23" spans="1:3" ht="15" x14ac:dyDescent="0.2">
      <c r="A23" s="4" t="s">
        <v>35</v>
      </c>
      <c r="B23" s="6" t="s">
        <v>36</v>
      </c>
      <c r="C23" s="4">
        <f>MOD(jahr,19)</f>
        <v>0</v>
      </c>
    </row>
    <row r="24" spans="1:3" ht="15" x14ac:dyDescent="0.2">
      <c r="A24" s="4" t="s">
        <v>37</v>
      </c>
      <c r="B24" s="6" t="s">
        <v>38</v>
      </c>
      <c r="C24" s="4">
        <f>MOD(jahr,4)</f>
        <v>2</v>
      </c>
    </row>
    <row r="25" spans="1:3" ht="15" x14ac:dyDescent="0.2">
      <c r="A25" s="4" t="s">
        <v>39</v>
      </c>
      <c r="B25" s="6" t="s">
        <v>40</v>
      </c>
      <c r="C25" s="4">
        <f>MOD(jahr,7)</f>
        <v>5</v>
      </c>
    </row>
    <row r="26" spans="1:3" ht="15" x14ac:dyDescent="0.2">
      <c r="A26" s="4" t="s">
        <v>41</v>
      </c>
      <c r="B26" s="6" t="s">
        <v>42</v>
      </c>
      <c r="C26" s="4">
        <f>MOD(19*a+24,30)</f>
        <v>24</v>
      </c>
    </row>
    <row r="27" spans="1:3" ht="15" x14ac:dyDescent="0.2">
      <c r="A27" s="4" t="s">
        <v>43</v>
      </c>
      <c r="B27" s="6" t="s">
        <v>44</v>
      </c>
      <c r="C27" s="4">
        <f>MOD(2*b+4*_c+6*d+5,7)</f>
        <v>5</v>
      </c>
    </row>
    <row r="28" spans="1:3" ht="15" x14ac:dyDescent="0.2">
      <c r="A28" s="4" t="s">
        <v>15</v>
      </c>
      <c r="B28" s="6" t="s">
        <v>45</v>
      </c>
      <c r="C28" s="4">
        <f>22+d+e</f>
        <v>51</v>
      </c>
    </row>
    <row r="29" spans="1:3" ht="15" x14ac:dyDescent="0.2">
      <c r="A29" s="4" t="s">
        <v>15</v>
      </c>
      <c r="B29" s="4" t="s">
        <v>46</v>
      </c>
      <c r="C29" s="7">
        <f>IF(_tag1=26,19,_tag1)</f>
        <v>51</v>
      </c>
    </row>
    <row r="30" spans="1:3" ht="15" x14ac:dyDescent="0.2">
      <c r="A30" s="4" t="s">
        <v>15</v>
      </c>
      <c r="B30" s="4" t="s">
        <v>47</v>
      </c>
      <c r="C30" s="4">
        <f>IF(AND(AND(_tag2=25,d=28),a&gt;10),18,_tag2)</f>
        <v>51</v>
      </c>
    </row>
    <row r="31" spans="1:3" ht="15" x14ac:dyDescent="0.2">
      <c r="A31" s="4" t="s">
        <v>15</v>
      </c>
      <c r="B31" s="4" t="s">
        <v>48</v>
      </c>
      <c r="C31" s="4">
        <f>IF(_tag3&gt;=31,_tag3-31,_tag3)</f>
        <v>20</v>
      </c>
    </row>
    <row r="32" spans="1:3" ht="15" x14ac:dyDescent="0.2">
      <c r="A32" s="4" t="s">
        <v>16</v>
      </c>
      <c r="B32" s="4" t="s">
        <v>49</v>
      </c>
      <c r="C32" s="4">
        <f>IF(_tag3&gt;=31,4,3)</f>
        <v>4</v>
      </c>
    </row>
    <row r="33" spans="1:3" ht="15" x14ac:dyDescent="0.2">
      <c r="A33" s="4" t="s">
        <v>26</v>
      </c>
      <c r="B33" s="4" t="s">
        <v>50</v>
      </c>
      <c r="C33" s="4">
        <f>DATE(C22,C32,C31)</f>
        <v>41749</v>
      </c>
    </row>
  </sheetData>
  <sheetProtection password="F19B" sheet="1" objects="1" scenarios="1"/>
  <mergeCells count="1">
    <mergeCell ref="A1:C1"/>
  </mergeCells>
  <phoneticPr fontId="6"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11</vt:i4>
      </vt:variant>
    </vt:vector>
  </HeadingPairs>
  <TitlesOfParts>
    <vt:vector size="12" baseType="lpstr">
      <vt:lpstr>Feiertage</vt:lpstr>
      <vt:lpstr>_c</vt:lpstr>
      <vt:lpstr>_tag1</vt:lpstr>
      <vt:lpstr>_tag2</vt:lpstr>
      <vt:lpstr>_tag3</vt:lpstr>
      <vt:lpstr>a</vt:lpstr>
      <vt:lpstr>b</vt:lpstr>
      <vt:lpstr>d</vt:lpstr>
      <vt:lpstr>e</vt:lpstr>
      <vt:lpstr>Feiertage</vt:lpstr>
      <vt:lpstr>jahr</vt:lpstr>
      <vt:lpstr>Ostern</vt:lpstr>
    </vt:vector>
  </TitlesOfParts>
  <Company>itService Thomas Käflein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Käflein</dc:creator>
  <cp:lastModifiedBy>Thomas Käflein</cp:lastModifiedBy>
  <dcterms:created xsi:type="dcterms:W3CDTF">2002-10-05T15:00:03Z</dcterms:created>
  <dcterms:modified xsi:type="dcterms:W3CDTF">2014-08-14T19:29:09Z</dcterms:modified>
</cp:coreProperties>
</file>